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haskell\OneDrive - Westminster College\COURSES - Support\EXCEL TEMPLATES\"/>
    </mc:Choice>
  </mc:AlternateContent>
  <bookViews>
    <workbookView xWindow="240" yWindow="45" windowWidth="20115" windowHeight="7995"/>
  </bookViews>
  <sheets>
    <sheet name="Questions &amp; Outcomes" sheetId="2" r:id="rId1"/>
    <sheet name="Calculations" sheetId="1" r:id="rId2"/>
    <sheet name="Sheet3" sheetId="3" r:id="rId3"/>
  </sheets>
  <calcPr calcId="162913"/>
</workbook>
</file>

<file path=xl/calcChain.xml><?xml version="1.0" encoding="utf-8"?>
<calcChain xmlns="http://schemas.openxmlformats.org/spreadsheetml/2006/main">
  <c r="G22" i="1" l="1"/>
  <c r="G21" i="1"/>
  <c r="C3" i="1"/>
  <c r="C4" i="1"/>
  <c r="C5" i="1"/>
  <c r="C7" i="1"/>
  <c r="B10" i="1" l="1"/>
  <c r="C10" i="1" s="1"/>
  <c r="B11" i="1" l="1"/>
  <c r="C11" i="1" s="1"/>
  <c r="D10" i="1" l="1"/>
  <c r="E10" i="1" s="1"/>
  <c r="G10" i="1"/>
  <c r="B12" i="1"/>
  <c r="C12" i="1" s="1"/>
  <c r="G11" i="1"/>
  <c r="B13" i="1" l="1"/>
  <c r="C13" i="1" s="1"/>
  <c r="D11" i="1"/>
  <c r="E11" i="1" s="1"/>
  <c r="D12" i="1" l="1"/>
  <c r="E12" i="1" s="1"/>
  <c r="G12" i="1"/>
  <c r="B14" i="1"/>
  <c r="C14" i="1" s="1"/>
  <c r="G13" i="1"/>
  <c r="D13" i="1" l="1"/>
  <c r="E13" i="1" s="1"/>
  <c r="B15" i="1"/>
  <c r="C15" i="1" s="1"/>
  <c r="D14" i="1" l="1"/>
  <c r="E14" i="1" s="1"/>
  <c r="G14" i="1"/>
  <c r="G15" i="1"/>
  <c r="B16" i="1"/>
  <c r="C16" i="1" s="1"/>
  <c r="G16" i="1" l="1"/>
  <c r="B17" i="1"/>
  <c r="C17" i="1" s="1"/>
  <c r="D15" i="1"/>
  <c r="E15" i="1" s="1"/>
  <c r="G17" i="1" l="1"/>
  <c r="B18" i="1"/>
  <c r="C18" i="1" s="1"/>
  <c r="D16" i="1"/>
  <c r="E16" i="1" s="1"/>
  <c r="G18" i="1" l="1"/>
  <c r="B19" i="1"/>
  <c r="C19" i="1" s="1"/>
  <c r="D17" i="1"/>
  <c r="E17" i="1" s="1"/>
  <c r="G19" i="1" l="1"/>
  <c r="B20" i="1"/>
  <c r="C20" i="1" s="1"/>
  <c r="D18" i="1"/>
  <c r="E18" i="1" s="1"/>
  <c r="G20" i="1" l="1"/>
  <c r="B23" i="1"/>
  <c r="C23" i="1" s="1"/>
  <c r="G23" i="1" s="1"/>
  <c r="D19" i="1"/>
  <c r="E19" i="1" s="1"/>
  <c r="B24" i="1" l="1"/>
  <c r="C24" i="1" s="1"/>
  <c r="G24" i="1" s="1"/>
  <c r="D20" i="1"/>
  <c r="E20" i="1" s="1"/>
  <c r="B25" i="1" l="1"/>
  <c r="C25" i="1" s="1"/>
  <c r="G25" i="1" s="1"/>
  <c r="D23" i="1"/>
  <c r="E23" i="1" s="1"/>
  <c r="D24" i="1" l="1"/>
  <c r="E24" i="1" s="1"/>
  <c r="B26" i="1"/>
  <c r="C26" i="1" s="1"/>
  <c r="G26" i="1" s="1"/>
  <c r="D25" i="1" l="1"/>
  <c r="E25" i="1" s="1"/>
  <c r="B27" i="1"/>
  <c r="C27" i="1" s="1"/>
  <c r="G27" i="1" s="1"/>
  <c r="B28" i="1" l="1"/>
  <c r="C28" i="1" s="1"/>
  <c r="G28" i="1" s="1"/>
  <c r="D26" i="1"/>
  <c r="E26" i="1" s="1"/>
  <c r="B29" i="1" l="1"/>
  <c r="C29" i="1" s="1"/>
  <c r="G29" i="1" s="1"/>
  <c r="D27" i="1"/>
  <c r="E27" i="1" s="1"/>
  <c r="D28" i="1" l="1"/>
  <c r="E28" i="1" s="1"/>
  <c r="B30" i="1"/>
  <c r="C30" i="1" s="1"/>
  <c r="G30" i="1" s="1"/>
  <c r="D29" i="1" l="1"/>
  <c r="E29" i="1" s="1"/>
  <c r="B31" i="1"/>
  <c r="C31" i="1" s="1"/>
  <c r="G31" i="1" s="1"/>
  <c r="B32" i="1" l="1"/>
  <c r="C32" i="1" s="1"/>
  <c r="G32" i="1" s="1"/>
  <c r="D30" i="1"/>
  <c r="E30" i="1" s="1"/>
  <c r="D31" i="1" l="1"/>
  <c r="E31" i="1" s="1"/>
  <c r="B33" i="1"/>
  <c r="C33" i="1" s="1"/>
  <c r="G33" i="1" s="1"/>
  <c r="B34" i="1" l="1"/>
  <c r="C34" i="1" s="1"/>
  <c r="G34" i="1" s="1"/>
  <c r="D32" i="1"/>
  <c r="E32" i="1" s="1"/>
  <c r="B35" i="1" l="1"/>
  <c r="C35" i="1" s="1"/>
  <c r="G35" i="1" s="1"/>
  <c r="D33" i="1"/>
  <c r="E33" i="1" s="1"/>
  <c r="D34" i="1" l="1"/>
  <c r="E34" i="1" s="1"/>
  <c r="B36" i="1"/>
  <c r="C36" i="1" s="1"/>
  <c r="G36" i="1" s="1"/>
  <c r="B37" i="1" l="1"/>
  <c r="C37" i="1" s="1"/>
  <c r="G37" i="1" s="1"/>
  <c r="D35" i="1"/>
  <c r="E35" i="1" s="1"/>
  <c r="B38" i="1" l="1"/>
  <c r="C38" i="1" s="1"/>
  <c r="G38" i="1" s="1"/>
  <c r="D36" i="1"/>
  <c r="E36" i="1" s="1"/>
  <c r="B39" i="1" l="1"/>
  <c r="C39" i="1" s="1"/>
  <c r="G39" i="1" s="1"/>
  <c r="D37" i="1"/>
  <c r="E37" i="1" s="1"/>
  <c r="B40" i="1" l="1"/>
  <c r="C40" i="1" s="1"/>
  <c r="G40" i="1" s="1"/>
  <c r="D38" i="1"/>
  <c r="E38" i="1" s="1"/>
  <c r="B41" i="1" l="1"/>
  <c r="C41" i="1" s="1"/>
  <c r="G41" i="1" s="1"/>
  <c r="D39" i="1"/>
  <c r="E39" i="1" s="1"/>
  <c r="B42" i="1" l="1"/>
  <c r="C42" i="1" s="1"/>
  <c r="G42" i="1" s="1"/>
  <c r="D40" i="1"/>
  <c r="E40" i="1" s="1"/>
  <c r="B43" i="1" l="1"/>
  <c r="C43" i="1" s="1"/>
  <c r="G43" i="1" s="1"/>
  <c r="D41" i="1"/>
  <c r="E41" i="1" s="1"/>
  <c r="B44" i="1" l="1"/>
  <c r="C44" i="1" s="1"/>
  <c r="G44" i="1" s="1"/>
  <c r="D42" i="1"/>
  <c r="E42" i="1" s="1"/>
  <c r="B45" i="1" l="1"/>
  <c r="C45" i="1" s="1"/>
  <c r="G45" i="1" s="1"/>
  <c r="D43" i="1"/>
  <c r="E43" i="1" s="1"/>
  <c r="B46" i="1" l="1"/>
  <c r="C46" i="1" s="1"/>
  <c r="G46" i="1" s="1"/>
  <c r="D44" i="1"/>
  <c r="E44" i="1" s="1"/>
  <c r="B47" i="1" l="1"/>
  <c r="C47" i="1" s="1"/>
  <c r="G47" i="1" s="1"/>
  <c r="D45" i="1"/>
  <c r="E45" i="1" s="1"/>
  <c r="B48" i="1" l="1"/>
  <c r="C48" i="1" s="1"/>
  <c r="G48" i="1" s="1"/>
  <c r="D46" i="1"/>
  <c r="E46" i="1" s="1"/>
  <c r="D47" i="1" l="1"/>
  <c r="E47" i="1" s="1"/>
  <c r="B49" i="1"/>
  <c r="C49" i="1" s="1"/>
  <c r="G49" i="1" s="1"/>
  <c r="D48" i="1" l="1"/>
  <c r="E48" i="1" s="1"/>
  <c r="B50" i="1"/>
  <c r="C50" i="1" s="1"/>
  <c r="G50" i="1" s="1"/>
  <c r="D49" i="1" l="1"/>
  <c r="E49" i="1" s="1"/>
  <c r="B51" i="1"/>
  <c r="C51" i="1" s="1"/>
  <c r="G51" i="1" s="1"/>
  <c r="D50" i="1" l="1"/>
  <c r="E50" i="1" s="1"/>
  <c r="B52" i="1"/>
  <c r="C52" i="1" s="1"/>
  <c r="G52" i="1" s="1"/>
  <c r="B53" i="1" l="1"/>
  <c r="C53" i="1" s="1"/>
  <c r="G53" i="1" s="1"/>
  <c r="D51" i="1"/>
  <c r="E51" i="1" s="1"/>
  <c r="D52" i="1" l="1"/>
  <c r="E52" i="1" s="1"/>
  <c r="B54" i="1"/>
  <c r="C54" i="1" s="1"/>
  <c r="G54" i="1" s="1"/>
  <c r="D53" i="1" l="1"/>
  <c r="E53" i="1" s="1"/>
  <c r="B55" i="1"/>
  <c r="C55" i="1" s="1"/>
  <c r="G55" i="1" s="1"/>
  <c r="D54" i="1" l="1"/>
  <c r="E54" i="1" s="1"/>
  <c r="B56" i="1"/>
  <c r="C56" i="1" s="1"/>
  <c r="G56" i="1" s="1"/>
  <c r="D55" i="1" l="1"/>
  <c r="E55" i="1" s="1"/>
  <c r="B57" i="1"/>
  <c r="C57" i="1" s="1"/>
  <c r="G57" i="1" s="1"/>
  <c r="D56" i="1" l="1"/>
  <c r="E56" i="1" s="1"/>
  <c r="B58" i="1"/>
  <c r="C58" i="1" s="1"/>
  <c r="G58" i="1" s="1"/>
  <c r="D57" i="1" l="1"/>
  <c r="E57" i="1" s="1"/>
  <c r="B59" i="1"/>
  <c r="C59" i="1" s="1"/>
  <c r="G59" i="1" s="1"/>
  <c r="D58" i="1" l="1"/>
  <c r="E58" i="1" s="1"/>
  <c r="B60" i="1"/>
  <c r="C60" i="1" s="1"/>
  <c r="G60" i="1" s="1"/>
  <c r="D59" i="1" l="1"/>
  <c r="E59" i="1" s="1"/>
  <c r="B61" i="1"/>
  <c r="C61" i="1" s="1"/>
  <c r="G61" i="1" s="1"/>
  <c r="D60" i="1" l="1"/>
  <c r="E60" i="1" s="1"/>
  <c r="B62" i="1"/>
  <c r="C62" i="1" s="1"/>
  <c r="G62" i="1" s="1"/>
  <c r="D61" i="1" l="1"/>
  <c r="E61" i="1" s="1"/>
  <c r="B63" i="1"/>
  <c r="B64" i="1" l="1"/>
  <c r="C64" i="1" s="1"/>
  <c r="G64" i="1" s="1"/>
  <c r="C63" i="1"/>
  <c r="G63" i="1" s="1"/>
  <c r="D62" i="1"/>
  <c r="E62" i="1" s="1"/>
  <c r="B65" i="1" l="1"/>
  <c r="C65" i="1" s="1"/>
  <c r="G65" i="1" s="1"/>
  <c r="D64" i="1"/>
  <c r="D63" i="1"/>
  <c r="E63" i="1" s="1"/>
  <c r="B66" i="1" l="1"/>
  <c r="C66" i="1" s="1"/>
  <c r="G66" i="1" s="1"/>
  <c r="E64" i="1"/>
  <c r="D65" i="1"/>
  <c r="B67" i="1" l="1"/>
  <c r="C67" i="1" s="1"/>
  <c r="G67" i="1" s="1"/>
  <c r="E65" i="1"/>
  <c r="D66" i="1"/>
  <c r="B68" i="1" l="1"/>
  <c r="C68" i="1" s="1"/>
  <c r="G68" i="1" s="1"/>
  <c r="E66" i="1"/>
  <c r="D67" i="1"/>
  <c r="E67" i="1" s="1"/>
  <c r="B69" i="1" l="1"/>
  <c r="C69" i="1" s="1"/>
  <c r="G69" i="1" s="1"/>
  <c r="D68" i="1"/>
  <c r="E68" i="1" s="1"/>
  <c r="B70" i="1"/>
  <c r="C70" i="1" s="1"/>
  <c r="G70" i="1" s="1"/>
  <c r="D69" i="1" l="1"/>
  <c r="E69" i="1" s="1"/>
  <c r="B71" i="1"/>
  <c r="C71" i="1" s="1"/>
  <c r="G71" i="1" s="1"/>
  <c r="D70" i="1" l="1"/>
  <c r="E70" i="1" s="1"/>
  <c r="B72" i="1"/>
  <c r="C72" i="1" s="1"/>
  <c r="G72" i="1" s="1"/>
  <c r="D71" i="1" l="1"/>
  <c r="E71" i="1" s="1"/>
  <c r="B73" i="1"/>
  <c r="C73" i="1" s="1"/>
  <c r="G73" i="1" s="1"/>
  <c r="D72" i="1" l="1"/>
  <c r="E72" i="1" s="1"/>
  <c r="B74" i="1"/>
  <c r="C74" i="1" s="1"/>
  <c r="G74" i="1" s="1"/>
  <c r="B75" i="1" l="1"/>
  <c r="C75" i="1" s="1"/>
  <c r="G75" i="1" s="1"/>
  <c r="D73" i="1"/>
  <c r="E73" i="1" s="1"/>
  <c r="B76" i="1" l="1"/>
  <c r="C76" i="1" s="1"/>
  <c r="G76" i="1" s="1"/>
  <c r="D15" i="2" s="1"/>
  <c r="D74" i="1"/>
  <c r="E74" i="1" s="1"/>
  <c r="D75" i="1" l="1"/>
  <c r="E75" i="1" s="1"/>
  <c r="D76" i="1" l="1"/>
  <c r="E76" i="1" s="1"/>
  <c r="D14" i="2" s="1"/>
  <c r="D13" i="2" s="1"/>
</calcChain>
</file>

<file path=xl/sharedStrings.xml><?xml version="1.0" encoding="utf-8"?>
<sst xmlns="http://schemas.openxmlformats.org/spreadsheetml/2006/main" count="42" uniqueCount="42">
  <si>
    <t>Current income</t>
  </si>
  <si>
    <t>discount rate</t>
  </si>
  <si>
    <t>Year</t>
  </si>
  <si>
    <t>Income Decrease</t>
  </si>
  <si>
    <t>Annual Cost of School</t>
  </si>
  <si>
    <t>Education Benefit Calculator</t>
  </si>
  <si>
    <t>How much are you planning to earn each year while in college?</t>
  </si>
  <si>
    <t xml:space="preserve">How much do you suppose you might earn each year if you don't go to college? </t>
  </si>
  <si>
    <t>What is your personal discount rate?</t>
  </si>
  <si>
    <t>College Years</t>
  </si>
  <si>
    <t>Earning Years</t>
  </si>
  <si>
    <t>For how many years do you plan to attend to college?</t>
  </si>
  <si>
    <t>This should include undergraduate and graduate school expectations</t>
  </si>
  <si>
    <t>This should include the average wage you expect and may be somewhat higher than the starting wage.</t>
  </si>
  <si>
    <t>This should include any wages earned each of the years in which you plan to  be in college and will include summer jobs, stipends, etc.</t>
  </si>
  <si>
    <r>
      <rPr>
        <i/>
        <sz val="11"/>
        <color theme="1"/>
        <rFont val="Calibri"/>
        <family val="2"/>
        <scheme val="minor"/>
      </rPr>
      <t>This should include only that wage you expect you will be able to each with a high school diploma.  The current average wage for high school graduates is less than $30,000.</t>
    </r>
    <r>
      <rPr>
        <sz val="11"/>
        <color theme="1"/>
        <rFont val="Calibri"/>
        <family val="2"/>
        <scheme val="minor"/>
      </rPr>
      <t xml:space="preserve"> </t>
    </r>
  </si>
  <si>
    <t>This question is trying to identify the number of years you plan to be in the workforce after college.</t>
  </si>
  <si>
    <t>Detail</t>
  </si>
  <si>
    <t>Sample Response</t>
  </si>
  <si>
    <t>Your Response</t>
  </si>
  <si>
    <t>A personal discount rate is your personal opportunity cost of money.  It may be informed by the cost of borrowing if you use student loans, or the average annual rate of return you might expect as an investor.  It should NOT be an aspirational value and should reflect observable measures.</t>
  </si>
  <si>
    <t>Questions</t>
  </si>
  <si>
    <t>Net Present Value</t>
  </si>
  <si>
    <t>The Net Present Value (NPV) is the value of the expected financial benefits of your investment in higher education, discounted for rate and time, after all costs are considered.  If positive, it is the value you receive in excess of the cost you incur.</t>
  </si>
  <si>
    <t>Internal Rate of Return</t>
  </si>
  <si>
    <t>The Internal Rate of Return is the expected return you will receive on your investment in higher education.</t>
  </si>
  <si>
    <t>Your Results</t>
  </si>
  <si>
    <r>
      <rPr>
        <b/>
        <sz val="12"/>
        <color theme="1"/>
        <rFont val="Calibri"/>
        <family val="2"/>
        <scheme val="minor"/>
      </rPr>
      <t>What is the expected annual cost of the college you plan to attend?</t>
    </r>
    <r>
      <rPr>
        <sz val="11"/>
        <color theme="1"/>
        <rFont val="Calibri"/>
        <family val="2"/>
        <scheme val="minor"/>
      </rPr>
      <t/>
    </r>
  </si>
  <si>
    <r>
      <rPr>
        <b/>
        <sz val="12"/>
        <color theme="1"/>
        <rFont val="Calibri"/>
        <family val="2"/>
        <scheme val="minor"/>
      </rPr>
      <t>How much do you expect to earn each year after college?</t>
    </r>
    <r>
      <rPr>
        <sz val="11"/>
        <color theme="1"/>
        <rFont val="Calibri"/>
        <family val="2"/>
        <scheme val="minor"/>
      </rPr>
      <t/>
    </r>
  </si>
  <si>
    <r>
      <rPr>
        <b/>
        <sz val="12"/>
        <color theme="1"/>
        <rFont val="Calibri"/>
        <family val="2"/>
        <scheme val="minor"/>
      </rPr>
      <t>After college, how many years do you plan to work before retiring?</t>
    </r>
    <r>
      <rPr>
        <sz val="11"/>
        <color theme="1"/>
        <rFont val="Calibri"/>
        <family val="2"/>
        <scheme val="minor"/>
      </rPr>
      <t/>
    </r>
  </si>
  <si>
    <t xml:space="preserve">Please answer the following questions in the shaded "Your Response" column to the right.  </t>
  </si>
  <si>
    <t>Present Value</t>
  </si>
  <si>
    <t>Summation</t>
  </si>
  <si>
    <t>What is your the expected annual increase in your future wages?</t>
  </si>
  <si>
    <t>Results</t>
  </si>
  <si>
    <t>Details</t>
  </si>
  <si>
    <t>Cash Flow</t>
  </si>
  <si>
    <t xml:space="preserve">Cash Flow for IRR </t>
  </si>
  <si>
    <t>This is the inflation rate as it relates to wages.  In the current economic climate this rate is expected to be approximately 1%</t>
  </si>
  <si>
    <t xml:space="preserve">This should represent the average annual cost of tuition, books, and fees you expect to incurr and should include only those amounts being paid by you or your household, even if you plan to take out student loans to cover the costs.  This should NOT include expenses covered by scholarships and grants.  This should NOT include room and board as these are expenses you would incur whether in college or not.   </t>
  </si>
  <si>
    <t>Does it make sense for you to invest in a college education?</t>
  </si>
  <si>
    <t>Given the information provided, does an investment in higher education make sound financial sense?  If the discounted future incomes you expet to earn exceed the costs you expect to bear, then the answer will be "Yes".  If the costs are expected to exceed the benefits, then the answer will be "No".  If the costs and benefits, discounted for rate and time, equal one another, then the response will be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</si>
</sst>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rgb="FF0000CC"/>
      <name val="Calibri"/>
      <family val="2"/>
      <scheme val="minor"/>
    </font>
    <font>
      <b/>
      <sz val="15"/>
      <color rgb="FFFF0000"/>
      <name val="Calibri"/>
      <family val="2"/>
      <scheme val="minor"/>
    </font>
    <font>
      <i/>
      <sz val="11"/>
      <color theme="1"/>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b/>
      <sz val="13"/>
      <color rgb="FF0000CC"/>
      <name val="Calibri"/>
      <family val="2"/>
      <scheme val="minor"/>
    </font>
    <font>
      <b/>
      <sz val="14"/>
      <name val="Calibri"/>
      <family val="2"/>
      <scheme val="minor"/>
    </font>
    <font>
      <b/>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0000CC"/>
        <bgColor indexed="64"/>
      </patternFill>
    </fill>
    <fill>
      <patternFill patternType="solid">
        <fgColor rgb="FF7030A0"/>
        <bgColor indexed="64"/>
      </patternFill>
    </fill>
  </fills>
  <borders count="15">
    <border>
      <left/>
      <right/>
      <top/>
      <bottom/>
      <diagonal/>
    </border>
    <border>
      <left style="medium">
        <color rgb="FF0000CC"/>
      </left>
      <right style="medium">
        <color rgb="FF0000CC"/>
      </right>
      <top style="medium">
        <color rgb="FF0000CC"/>
      </top>
      <bottom style="medium">
        <color rgb="FF0000CC"/>
      </bottom>
      <diagonal/>
    </border>
    <border>
      <left style="medium">
        <color rgb="FF0000CC"/>
      </left>
      <right style="medium">
        <color rgb="FF0000CC"/>
      </right>
      <top style="medium">
        <color rgb="FF0000CC"/>
      </top>
      <bottom/>
      <diagonal/>
    </border>
    <border>
      <left style="medium">
        <color rgb="FF0000CC"/>
      </left>
      <right style="medium">
        <color rgb="FF0000CC"/>
      </right>
      <top/>
      <bottom/>
      <diagonal/>
    </border>
    <border>
      <left style="medium">
        <color rgb="FF0000CC"/>
      </left>
      <right style="medium">
        <color rgb="FF0000CC"/>
      </right>
      <top/>
      <bottom style="medium">
        <color rgb="FF0000CC"/>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0000CC"/>
      </left>
      <right/>
      <top style="medium">
        <color rgb="FF0000CC"/>
      </top>
      <bottom style="medium">
        <color rgb="FF0000CC"/>
      </bottom>
      <diagonal/>
    </border>
    <border>
      <left/>
      <right/>
      <top style="medium">
        <color rgb="FF0000CC"/>
      </top>
      <bottom style="medium">
        <color rgb="FF0000CC"/>
      </bottom>
      <diagonal/>
    </border>
    <border>
      <left/>
      <right style="medium">
        <color rgb="FF0000CC"/>
      </right>
      <top style="medium">
        <color rgb="FF0000CC"/>
      </top>
      <bottom style="medium">
        <color rgb="FF0000CC"/>
      </bottom>
      <diagonal/>
    </border>
    <border>
      <left style="medium">
        <color rgb="FF7030A0"/>
      </left>
      <right style="medium">
        <color rgb="FF7030A0"/>
      </right>
      <top style="medium">
        <color rgb="FF7030A0"/>
      </top>
      <bottom style="medium">
        <color rgb="FF7030A0"/>
      </bottom>
      <diagonal/>
    </border>
    <border>
      <left/>
      <right/>
      <top/>
      <bottom style="medium">
        <color rgb="FF7030A0"/>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44" fontId="0" fillId="0" borderId="0" xfId="1" applyFont="1"/>
    <xf numFmtId="0" fontId="2" fillId="0" borderId="0" xfId="0" applyFont="1"/>
    <xf numFmtId="164" fontId="0" fillId="0" borderId="0" xfId="3" applyNumberFormat="1" applyFont="1"/>
    <xf numFmtId="164" fontId="0" fillId="0" borderId="0" xfId="3" applyNumberFormat="1" applyFont="1" applyAlignment="1">
      <alignment horizontal="center"/>
    </xf>
    <xf numFmtId="10" fontId="0" fillId="0" borderId="0" xfId="2" applyNumberFormat="1" applyFont="1"/>
    <xf numFmtId="0" fontId="2" fillId="0" borderId="0" xfId="0" applyFont="1" applyAlignment="1">
      <alignment horizontal="right"/>
    </xf>
    <xf numFmtId="0" fontId="0" fillId="0" borderId="1" xfId="0" applyBorder="1" applyAlignment="1">
      <alignment vertical="top" wrapText="1"/>
    </xf>
    <xf numFmtId="0" fontId="5" fillId="0" borderId="1" xfId="0" applyFont="1" applyBorder="1" applyAlignment="1">
      <alignment vertical="top" wrapText="1"/>
    </xf>
    <xf numFmtId="0" fontId="0" fillId="0" borderId="0" xfId="0" applyAlignment="1">
      <alignment vertical="top"/>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0" xfId="0" applyFont="1" applyFill="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10" fontId="0" fillId="0" borderId="1" xfId="2" applyNumberFormat="1" applyFont="1" applyBorder="1" applyAlignment="1">
      <alignment horizontal="center" wrapText="1"/>
    </xf>
    <xf numFmtId="10" fontId="1" fillId="0" borderId="1" xfId="2" applyNumberFormat="1" applyFont="1" applyBorder="1" applyAlignment="1">
      <alignment horizontal="center" wrapText="1"/>
    </xf>
    <xf numFmtId="0" fontId="5" fillId="0" borderId="11" xfId="0" applyFont="1" applyBorder="1" applyAlignment="1">
      <alignment vertical="top" wrapText="1"/>
    </xf>
    <xf numFmtId="0" fontId="6" fillId="4" borderId="12" xfId="0" applyFont="1" applyFill="1" applyBorder="1" applyAlignment="1">
      <alignment horizontal="center" vertical="center" wrapText="1"/>
    </xf>
    <xf numFmtId="3" fontId="0" fillId="0" borderId="1" xfId="3" applyNumberFormat="1" applyFont="1" applyBorder="1" applyAlignment="1">
      <alignment horizont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2" fillId="0" borderId="11" xfId="0" applyFont="1" applyBorder="1" applyAlignment="1">
      <alignment vertical="center"/>
    </xf>
    <xf numFmtId="0" fontId="10" fillId="0" borderId="13" xfId="0" applyFont="1" applyBorder="1" applyAlignment="1">
      <alignment horizontal="center"/>
    </xf>
    <xf numFmtId="0" fontId="10" fillId="0" borderId="14" xfId="0" applyFont="1" applyBorder="1" applyAlignment="1">
      <alignment horizontal="center"/>
    </xf>
    <xf numFmtId="3" fontId="11" fillId="0" borderId="13" xfId="3" applyNumberFormat="1" applyFont="1" applyBorder="1" applyAlignment="1">
      <alignment horizontal="center"/>
    </xf>
    <xf numFmtId="3" fontId="11" fillId="0" borderId="14" xfId="3" applyNumberFormat="1" applyFont="1" applyBorder="1" applyAlignment="1">
      <alignment horizontal="center"/>
    </xf>
    <xf numFmtId="10" fontId="11" fillId="0" borderId="13" xfId="0" applyNumberFormat="1" applyFont="1" applyBorder="1" applyAlignment="1">
      <alignment horizontal="center"/>
    </xf>
    <xf numFmtId="10" fontId="11" fillId="0" borderId="14" xfId="0" applyNumberFormat="1" applyFont="1" applyBorder="1" applyAlignment="1">
      <alignment horizontal="center"/>
    </xf>
    <xf numFmtId="3" fontId="0" fillId="2" borderId="1" xfId="3" applyNumberFormat="1" applyFont="1" applyFill="1" applyBorder="1" applyAlignment="1" applyProtection="1">
      <alignment horizontal="center"/>
      <protection locked="0"/>
    </xf>
    <xf numFmtId="10" fontId="0" fillId="2" borderId="1" xfId="2" applyNumberFormat="1"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E10" sqref="E10"/>
    </sheetView>
  </sheetViews>
  <sheetFormatPr defaultRowHeight="15" x14ac:dyDescent="0.25"/>
  <cols>
    <col min="2" max="2" width="84" customWidth="1"/>
    <col min="3" max="3" width="81" customWidth="1"/>
    <col min="4" max="5" width="12.7109375" customWidth="1"/>
  </cols>
  <sheetData>
    <row r="1" spans="2:5" ht="45" customHeight="1" thickBot="1" x14ac:dyDescent="0.3">
      <c r="B1" s="10" t="s">
        <v>21</v>
      </c>
      <c r="C1" s="10" t="s">
        <v>17</v>
      </c>
      <c r="D1" s="11" t="s">
        <v>18</v>
      </c>
      <c r="E1" s="11" t="s">
        <v>19</v>
      </c>
    </row>
    <row r="2" spans="2:5" ht="24.95" customHeight="1" thickBot="1" x14ac:dyDescent="0.3">
      <c r="B2" s="15" t="s">
        <v>30</v>
      </c>
      <c r="C2" s="16"/>
      <c r="D2" s="16"/>
      <c r="E2" s="17"/>
    </row>
    <row r="3" spans="2:5" ht="75.75" thickBot="1" x14ac:dyDescent="0.3">
      <c r="B3" s="29" t="s">
        <v>27</v>
      </c>
      <c r="C3" s="8" t="s">
        <v>39</v>
      </c>
      <c r="D3" s="28">
        <v>35000</v>
      </c>
      <c r="E3" s="38">
        <v>35000</v>
      </c>
    </row>
    <row r="4" spans="2:5" ht="30" customHeight="1" thickBot="1" x14ac:dyDescent="0.3">
      <c r="B4" s="30" t="s">
        <v>11</v>
      </c>
      <c r="C4" s="8" t="s">
        <v>12</v>
      </c>
      <c r="D4" s="28">
        <v>4</v>
      </c>
      <c r="E4" s="38">
        <v>4</v>
      </c>
    </row>
    <row r="5" spans="2:5" ht="30.75" thickBot="1" x14ac:dyDescent="0.3">
      <c r="B5" s="29" t="s">
        <v>28</v>
      </c>
      <c r="C5" s="8" t="s">
        <v>13</v>
      </c>
      <c r="D5" s="28">
        <v>55000</v>
      </c>
      <c r="E5" s="38">
        <v>55000</v>
      </c>
    </row>
    <row r="6" spans="2:5" ht="30.75" thickBot="1" x14ac:dyDescent="0.3">
      <c r="B6" s="30" t="s">
        <v>6</v>
      </c>
      <c r="C6" s="8" t="s">
        <v>14</v>
      </c>
      <c r="D6" s="28">
        <v>10000</v>
      </c>
      <c r="E6" s="38">
        <v>10000</v>
      </c>
    </row>
    <row r="7" spans="2:5" ht="30.75" thickBot="1" x14ac:dyDescent="0.3">
      <c r="B7" s="30" t="s">
        <v>7</v>
      </c>
      <c r="C7" s="7" t="s">
        <v>15</v>
      </c>
      <c r="D7" s="28">
        <v>30000</v>
      </c>
      <c r="E7" s="38">
        <v>30000</v>
      </c>
    </row>
    <row r="8" spans="2:5" ht="30.75" thickBot="1" x14ac:dyDescent="0.3">
      <c r="B8" s="29" t="s">
        <v>29</v>
      </c>
      <c r="C8" s="8" t="s">
        <v>16</v>
      </c>
      <c r="D8" s="28">
        <v>40</v>
      </c>
      <c r="E8" s="38">
        <v>40</v>
      </c>
    </row>
    <row r="9" spans="2:5" ht="30.75" thickBot="1" x14ac:dyDescent="0.3">
      <c r="B9" s="30" t="s">
        <v>33</v>
      </c>
      <c r="C9" s="8" t="s">
        <v>38</v>
      </c>
      <c r="D9" s="24">
        <v>0.01</v>
      </c>
      <c r="E9" s="39">
        <v>1.4999999999999999E-2</v>
      </c>
    </row>
    <row r="10" spans="2:5" ht="60.75" thickBot="1" x14ac:dyDescent="0.3">
      <c r="B10" s="30" t="s">
        <v>8</v>
      </c>
      <c r="C10" s="8" t="s">
        <v>20</v>
      </c>
      <c r="D10" s="25">
        <v>7.0000000000000007E-2</v>
      </c>
      <c r="E10" s="39">
        <v>7.0000000000000007E-2</v>
      </c>
    </row>
    <row r="12" spans="2:5" ht="45" customHeight="1" thickBot="1" x14ac:dyDescent="0.3">
      <c r="B12" s="12" t="s">
        <v>34</v>
      </c>
      <c r="C12" s="12" t="s">
        <v>35</v>
      </c>
      <c r="D12" s="27" t="s">
        <v>26</v>
      </c>
      <c r="E12" s="27"/>
    </row>
    <row r="13" spans="2:5" ht="45" customHeight="1" thickBot="1" x14ac:dyDescent="0.35">
      <c r="B13" s="31" t="s">
        <v>40</v>
      </c>
      <c r="C13" s="26" t="s">
        <v>41</v>
      </c>
      <c r="D13" s="32" t="str">
        <f>IF(D14&gt;0,"Yes",IF(D14&lt;0,"No","TBD"))</f>
        <v>Yes</v>
      </c>
      <c r="E13" s="33"/>
    </row>
    <row r="14" spans="2:5" ht="45.75" thickBot="1" x14ac:dyDescent="0.35">
      <c r="B14" s="31" t="s">
        <v>22</v>
      </c>
      <c r="C14" s="26" t="s">
        <v>23</v>
      </c>
      <c r="D14" s="34">
        <f>Calculations!E76</f>
        <v>142019.12012121896</v>
      </c>
      <c r="E14" s="35"/>
    </row>
    <row r="15" spans="2:5" ht="30.75" thickBot="1" x14ac:dyDescent="0.35">
      <c r="B15" s="31" t="s">
        <v>24</v>
      </c>
      <c r="C15" s="26" t="s">
        <v>25</v>
      </c>
      <c r="D15" s="36">
        <f>IRR(Calculations!G10:G76)</f>
        <v>0.11575671470769677</v>
      </c>
      <c r="E15" s="37"/>
    </row>
    <row r="17" spans="2:3" x14ac:dyDescent="0.25">
      <c r="B17" s="9"/>
      <c r="C17" s="9"/>
    </row>
    <row r="18" spans="2:3" x14ac:dyDescent="0.25">
      <c r="B18" s="9"/>
      <c r="C18" s="9"/>
    </row>
    <row r="19" spans="2:3" x14ac:dyDescent="0.25">
      <c r="B19" s="9"/>
      <c r="C19" s="9"/>
    </row>
    <row r="20" spans="2:3" x14ac:dyDescent="0.25">
      <c r="B20" s="9"/>
      <c r="C20" s="9"/>
    </row>
    <row r="21" spans="2:3" x14ac:dyDescent="0.25">
      <c r="B21" s="9"/>
      <c r="C21" s="9"/>
    </row>
  </sheetData>
  <sheetProtection sheet="1" objects="1" scenarios="1"/>
  <mergeCells count="5">
    <mergeCell ref="B2:E2"/>
    <mergeCell ref="D12:E12"/>
    <mergeCell ref="D13:E13"/>
    <mergeCell ref="D14:E14"/>
    <mergeCell ref="D15:E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55" workbookViewId="0">
      <selection activeCell="G77" sqref="G77"/>
    </sheetView>
  </sheetViews>
  <sheetFormatPr defaultRowHeight="15" x14ac:dyDescent="0.25"/>
  <cols>
    <col min="1" max="1" width="18.85546875" customWidth="1"/>
    <col min="2" max="2" width="7.28515625" customWidth="1"/>
    <col min="3" max="3" width="12.7109375" bestFit="1" customWidth="1"/>
    <col min="4" max="4" width="12.7109375" customWidth="1"/>
    <col min="5" max="5" width="11.42578125" customWidth="1"/>
    <col min="7" max="7" width="11.28515625" bestFit="1" customWidth="1"/>
  </cols>
  <sheetData>
    <row r="1" spans="1:7" x14ac:dyDescent="0.25">
      <c r="B1" s="2" t="s">
        <v>5</v>
      </c>
    </row>
    <row r="3" spans="1:7" x14ac:dyDescent="0.25">
      <c r="A3" s="2"/>
      <c r="B3" s="6" t="s">
        <v>4</v>
      </c>
      <c r="C3" s="3">
        <f>'Questions &amp; Outcomes'!E3</f>
        <v>35000</v>
      </c>
    </row>
    <row r="4" spans="1:7" x14ac:dyDescent="0.25">
      <c r="A4" s="2"/>
      <c r="B4" s="6" t="s">
        <v>0</v>
      </c>
      <c r="C4" s="3">
        <f>'Questions &amp; Outcomes'!E7</f>
        <v>30000</v>
      </c>
    </row>
    <row r="5" spans="1:7" x14ac:dyDescent="0.25">
      <c r="A5" s="2"/>
      <c r="B5" s="6" t="s">
        <v>3</v>
      </c>
      <c r="C5" s="3">
        <f>'Questions &amp; Outcomes'!E7-'Questions &amp; Outcomes'!E6</f>
        <v>20000</v>
      </c>
    </row>
    <row r="6" spans="1:7" x14ac:dyDescent="0.25">
      <c r="A6" s="2"/>
      <c r="B6" s="6"/>
      <c r="C6" s="3"/>
    </row>
    <row r="7" spans="1:7" x14ac:dyDescent="0.25">
      <c r="A7" s="2"/>
      <c r="B7" s="6" t="s">
        <v>1</v>
      </c>
      <c r="C7" s="5">
        <f>'Questions &amp; Outcomes'!E10</f>
        <v>7.0000000000000007E-2</v>
      </c>
    </row>
    <row r="9" spans="1:7" ht="30.75" thickBot="1" x14ac:dyDescent="0.3">
      <c r="B9" s="13" t="s">
        <v>2</v>
      </c>
      <c r="C9" s="13" t="s">
        <v>36</v>
      </c>
      <c r="D9" s="14" t="s">
        <v>31</v>
      </c>
      <c r="E9" s="13" t="s">
        <v>32</v>
      </c>
      <c r="G9" s="13" t="s">
        <v>37</v>
      </c>
    </row>
    <row r="10" spans="1:7" ht="30" customHeight="1" x14ac:dyDescent="0.25">
      <c r="A10" s="18" t="s">
        <v>9</v>
      </c>
      <c r="B10" s="4">
        <f>IF('Questions &amp; Outcomes'!$E$4&gt;0,1,0)</f>
        <v>1</v>
      </c>
      <c r="C10" s="3">
        <f>IF(B10&gt;0,-('Questions &amp; Outcomes'!$E$3+'Questions &amp; Outcomes'!$E$7-'Questions &amp; Outcomes'!$E$6),0)</f>
        <v>-55000</v>
      </c>
      <c r="D10" s="3">
        <f>C10/((1+'Questions &amp; Outcomes'!$E$10)^B10)</f>
        <v>-51401.8691588785</v>
      </c>
      <c r="E10" s="3">
        <f>D10</f>
        <v>-51401.8691588785</v>
      </c>
      <c r="F10" s="3"/>
      <c r="G10" s="3">
        <f>IF(C10&lt;&gt;0,C10," ")</f>
        <v>-55000</v>
      </c>
    </row>
    <row r="11" spans="1:7" x14ac:dyDescent="0.25">
      <c r="A11" s="19"/>
      <c r="B11" s="4">
        <f>IF(B10=0,0,IF(('Questions &amp; Outcomes'!$E$4-Calculations!B10)&gt;0,B10+1,0))</f>
        <v>2</v>
      </c>
      <c r="C11" s="3">
        <f>IF(B11&gt;0,-('Questions &amp; Outcomes'!$E$3+'Questions &amp; Outcomes'!$E$7-'Questions &amp; Outcomes'!$E$6),0)</f>
        <v>-55000</v>
      </c>
      <c r="D11" s="3">
        <f>C11/((1+'Questions &amp; Outcomes'!$E$10)^B11)</f>
        <v>-48039.130055026639</v>
      </c>
      <c r="E11" s="3">
        <f>E10+D11</f>
        <v>-99440.999213905132</v>
      </c>
      <c r="F11" s="3"/>
      <c r="G11" s="3">
        <f t="shared" ref="G11:G74" si="0">IF(C11&lt;&gt;0,C11," ")</f>
        <v>-55000</v>
      </c>
    </row>
    <row r="12" spans="1:7" x14ac:dyDescent="0.25">
      <c r="A12" s="19"/>
      <c r="B12" s="4">
        <f>IF(B11=0,0,IF(('Questions &amp; Outcomes'!$E$4-Calculations!B11)&gt;0,B11+1,0))</f>
        <v>3</v>
      </c>
      <c r="C12" s="3">
        <f>IF(B12&gt;0,-('Questions &amp; Outcomes'!$E$3+'Questions &amp; Outcomes'!$E$7-'Questions &amp; Outcomes'!$E$6),0)</f>
        <v>-55000</v>
      </c>
      <c r="D12" s="3">
        <f>C12/((1+'Questions &amp; Outcomes'!$E$10)^B12)</f>
        <v>-44896.383228996856</v>
      </c>
      <c r="E12" s="3">
        <f t="shared" ref="E12:E43" si="1">E11+D12</f>
        <v>-144337.38244290199</v>
      </c>
      <c r="F12" s="3"/>
      <c r="G12" s="3">
        <f t="shared" si="0"/>
        <v>-55000</v>
      </c>
    </row>
    <row r="13" spans="1:7" x14ac:dyDescent="0.25">
      <c r="A13" s="19"/>
      <c r="B13" s="4">
        <f>IF(B12=0,0,IF(('Questions &amp; Outcomes'!$E$4-Calculations!B12)&gt;0,B12+1,0))</f>
        <v>4</v>
      </c>
      <c r="C13" s="3">
        <f>IF(B13&gt;0,-('Questions &amp; Outcomes'!$E$3+'Questions &amp; Outcomes'!$E$7-'Questions &amp; Outcomes'!$E$6),0)</f>
        <v>-55000</v>
      </c>
      <c r="D13" s="3">
        <f>C13/((1+'Questions &amp; Outcomes'!$E$10)^B13)</f>
        <v>-41959.23666261389</v>
      </c>
      <c r="E13" s="3">
        <f t="shared" si="1"/>
        <v>-186296.61910551589</v>
      </c>
      <c r="F13" s="3"/>
      <c r="G13" s="3">
        <f t="shared" si="0"/>
        <v>-55000</v>
      </c>
    </row>
    <row r="14" spans="1:7" x14ac:dyDescent="0.25">
      <c r="A14" s="19"/>
      <c r="B14" s="4">
        <f>IF(B13=0,0,IF(('Questions &amp; Outcomes'!$E$4-Calculations!B13)&gt;0,B13+1,0))</f>
        <v>0</v>
      </c>
      <c r="C14" s="3">
        <f>IF(B14&gt;0,-('Questions &amp; Outcomes'!$E$3+'Questions &amp; Outcomes'!$E$7-'Questions &amp; Outcomes'!$E$6),0)</f>
        <v>0</v>
      </c>
      <c r="D14" s="3">
        <f>C14/((1+'Questions &amp; Outcomes'!$E$10)^B14)</f>
        <v>0</v>
      </c>
      <c r="E14" s="3">
        <f t="shared" ref="E14:E20" si="2">E13+D14</f>
        <v>-186296.61910551589</v>
      </c>
      <c r="F14" s="3"/>
      <c r="G14" s="3" t="str">
        <f t="shared" si="0"/>
        <v xml:space="preserve"> </v>
      </c>
    </row>
    <row r="15" spans="1:7" x14ac:dyDescent="0.25">
      <c r="A15" s="19"/>
      <c r="B15" s="4">
        <f>IF(B14=0,0,IF(('Questions &amp; Outcomes'!$E$4-Calculations!B14)&gt;0,B14+1,0))</f>
        <v>0</v>
      </c>
      <c r="C15" s="3">
        <f>IF(B15&gt;0,-('Questions &amp; Outcomes'!$E$3+'Questions &amp; Outcomes'!$E$7-'Questions &amp; Outcomes'!$E$6),0)</f>
        <v>0</v>
      </c>
      <c r="D15" s="3">
        <f>C15/((1+'Questions &amp; Outcomes'!$E$10)^B15)</f>
        <v>0</v>
      </c>
      <c r="E15" s="3">
        <f t="shared" si="2"/>
        <v>-186296.61910551589</v>
      </c>
      <c r="F15" s="3"/>
      <c r="G15" s="3" t="str">
        <f t="shared" si="0"/>
        <v xml:space="preserve"> </v>
      </c>
    </row>
    <row r="16" spans="1:7" x14ac:dyDescent="0.25">
      <c r="A16" s="19"/>
      <c r="B16" s="4">
        <f>IF(B15=0,0,IF(('Questions &amp; Outcomes'!$E$4-Calculations!B15)&gt;0,B15+1,0))</f>
        <v>0</v>
      </c>
      <c r="C16" s="3">
        <f>IF(B16&gt;0,-('Questions &amp; Outcomes'!$E$3+'Questions &amp; Outcomes'!$E$7-'Questions &amp; Outcomes'!$E$6),0)</f>
        <v>0</v>
      </c>
      <c r="D16" s="3">
        <f>C16/((1+'Questions &amp; Outcomes'!$E$10)^B16)</f>
        <v>0</v>
      </c>
      <c r="E16" s="3">
        <f t="shared" si="2"/>
        <v>-186296.61910551589</v>
      </c>
      <c r="F16" s="3"/>
      <c r="G16" s="3" t="str">
        <f t="shared" si="0"/>
        <v xml:space="preserve"> </v>
      </c>
    </row>
    <row r="17" spans="1:7" x14ac:dyDescent="0.25">
      <c r="A17" s="19"/>
      <c r="B17" s="4">
        <f>IF(B16=0,0,IF(('Questions &amp; Outcomes'!$E$4-Calculations!B16)&gt;0,B16+1,0))</f>
        <v>0</v>
      </c>
      <c r="C17" s="3">
        <f>IF(B17&gt;0,-('Questions &amp; Outcomes'!$E$3+'Questions &amp; Outcomes'!$E$7-'Questions &amp; Outcomes'!$E$6),0)</f>
        <v>0</v>
      </c>
      <c r="D17" s="3">
        <f>C17/((1+'Questions &amp; Outcomes'!$E$10)^B17)</f>
        <v>0</v>
      </c>
      <c r="E17" s="3">
        <f t="shared" si="2"/>
        <v>-186296.61910551589</v>
      </c>
      <c r="F17" s="3"/>
      <c r="G17" s="3" t="str">
        <f t="shared" si="0"/>
        <v xml:space="preserve"> </v>
      </c>
    </row>
    <row r="18" spans="1:7" x14ac:dyDescent="0.25">
      <c r="A18" s="19"/>
      <c r="B18" s="4">
        <f>IF(B17=0,0,IF(('Questions &amp; Outcomes'!$E$4-Calculations!B17)&gt;0,B17+1,0))</f>
        <v>0</v>
      </c>
      <c r="C18" s="3">
        <f>IF(B18&gt;0,-('Questions &amp; Outcomes'!$E$3+'Questions &amp; Outcomes'!$E$7-'Questions &amp; Outcomes'!$E$6),0)</f>
        <v>0</v>
      </c>
      <c r="D18" s="3">
        <f>C18/((1+'Questions &amp; Outcomes'!$E$10)^B18)</f>
        <v>0</v>
      </c>
      <c r="E18" s="3">
        <f t="shared" si="2"/>
        <v>-186296.61910551589</v>
      </c>
      <c r="F18" s="3"/>
      <c r="G18" s="3" t="str">
        <f t="shared" si="0"/>
        <v xml:space="preserve"> </v>
      </c>
    </row>
    <row r="19" spans="1:7" x14ac:dyDescent="0.25">
      <c r="A19" s="19"/>
      <c r="B19" s="4">
        <f>IF(B18=0,0,IF(('Questions &amp; Outcomes'!$E$4-Calculations!B18)&gt;0,B18+1,0))</f>
        <v>0</v>
      </c>
      <c r="C19" s="3">
        <f>IF(B19&gt;0,-('Questions &amp; Outcomes'!$E$3+'Questions &amp; Outcomes'!$E$7-'Questions &amp; Outcomes'!$E$6),0)</f>
        <v>0</v>
      </c>
      <c r="D19" s="3">
        <f>C19/((1+'Questions &amp; Outcomes'!$E$10)^B19)</f>
        <v>0</v>
      </c>
      <c r="E19" s="3">
        <f t="shared" si="2"/>
        <v>-186296.61910551589</v>
      </c>
      <c r="F19" s="3"/>
      <c r="G19" s="3" t="str">
        <f t="shared" si="0"/>
        <v xml:space="preserve"> </v>
      </c>
    </row>
    <row r="20" spans="1:7" ht="15.75" thickBot="1" x14ac:dyDescent="0.3">
      <c r="A20" s="20"/>
      <c r="B20" s="4">
        <f>IF(B19=0,0,IF(('Questions &amp; Outcomes'!$E$4-Calculations!B19)&gt;0,B19+1,0))</f>
        <v>0</v>
      </c>
      <c r="C20" s="3">
        <f>IF(B20&gt;0,-('Questions &amp; Outcomes'!$E$3+'Questions &amp; Outcomes'!$E$7-'Questions &amp; Outcomes'!$E$6),0)</f>
        <v>0</v>
      </c>
      <c r="D20" s="3">
        <f>C20/((1+'Questions &amp; Outcomes'!$E$10)^B20)</f>
        <v>0</v>
      </c>
      <c r="E20" s="3">
        <f t="shared" si="2"/>
        <v>-186296.61910551589</v>
      </c>
      <c r="F20" s="3"/>
      <c r="G20" s="3" t="str">
        <f t="shared" si="0"/>
        <v xml:space="preserve"> </v>
      </c>
    </row>
    <row r="21" spans="1:7" x14ac:dyDescent="0.25">
      <c r="C21" s="3"/>
      <c r="D21" s="3"/>
      <c r="E21" s="3"/>
      <c r="F21" s="3"/>
      <c r="G21" s="3" t="str">
        <f t="shared" si="0"/>
        <v xml:space="preserve"> </v>
      </c>
    </row>
    <row r="22" spans="1:7" ht="15.75" thickBot="1" x14ac:dyDescent="0.3">
      <c r="C22" s="3"/>
      <c r="D22" s="3"/>
      <c r="E22" s="3"/>
      <c r="F22" s="3"/>
      <c r="G22" s="3" t="str">
        <f t="shared" si="0"/>
        <v xml:space="preserve"> </v>
      </c>
    </row>
    <row r="23" spans="1:7" ht="30" customHeight="1" x14ac:dyDescent="0.25">
      <c r="A23" s="21" t="s">
        <v>10</v>
      </c>
      <c r="B23" s="3">
        <f>MAX(B10:B22)+1</f>
        <v>5</v>
      </c>
      <c r="C23" s="3">
        <f>IF(B23-MAX(B10:B20)&gt;0,('Questions &amp; Outcomes'!$E$5-'Questions &amp; Outcomes'!$E$7)*(1+'Questions &amp; Outcomes'!$E$9)^B23,0)</f>
        <v>26932.100097109356</v>
      </c>
      <c r="D23" s="3">
        <f>C23/((1+'Questions &amp; Outcomes'!$E$10)^B23)</f>
        <v>19202.215153709734</v>
      </c>
      <c r="E23" s="3">
        <f>E20+D23</f>
        <v>-167094.40395180616</v>
      </c>
      <c r="F23" s="3"/>
      <c r="G23" s="3">
        <f t="shared" si="0"/>
        <v>26932.100097109356</v>
      </c>
    </row>
    <row r="24" spans="1:7" x14ac:dyDescent="0.25">
      <c r="A24" s="22"/>
      <c r="B24" s="3">
        <f>IF(B23=0,0,IF('Questions &amp; Outcomes'!$E$8-Calculations!B23+MAX($B$10:$B$20)&gt;0,Calculations!B23+1,0))</f>
        <v>6</v>
      </c>
      <c r="C24" s="3">
        <f>IF(B24-MAX(B11:B21)&gt;0,('Questions &amp; Outcomes'!$E$5-'Questions &amp; Outcomes'!$E$7)*(1+'Questions &amp; Outcomes'!$E$9)^B24,0)</f>
        <v>27336.081598565994</v>
      </c>
      <c r="D24" s="3">
        <f>C24/((1+'Questions &amp; Outcomes'!$E$10)^B24)</f>
        <v>18215.185402818111</v>
      </c>
      <c r="E24" s="3">
        <f>E23+D24</f>
        <v>-148879.21854898805</v>
      </c>
      <c r="F24" s="3"/>
      <c r="G24" s="3">
        <f t="shared" si="0"/>
        <v>27336.081598565994</v>
      </c>
    </row>
    <row r="25" spans="1:7" x14ac:dyDescent="0.25">
      <c r="A25" s="22"/>
      <c r="B25" s="3">
        <f>IF(B24=0,0,IF('Questions &amp; Outcomes'!$E$8-Calculations!B24+MAX($B$10:$B$20)&gt;0,Calculations!B24+1,0))</f>
        <v>7</v>
      </c>
      <c r="C25" s="3">
        <f>IF(B25-MAX(B12:B22)&gt;0,('Questions &amp; Outcomes'!$E$5-'Questions &amp; Outcomes'!$E$7)*(1+'Questions &amp; Outcomes'!$E$9)^B25,0)</f>
        <v>27746.122822544479</v>
      </c>
      <c r="D25" s="3">
        <f>C25/((1+'Questions &amp; Outcomes'!$E$10)^B25)</f>
        <v>17278.890826037736</v>
      </c>
      <c r="E25" s="3">
        <f t="shared" si="1"/>
        <v>-131600.32772295031</v>
      </c>
      <c r="F25" s="3"/>
      <c r="G25" s="3">
        <f t="shared" si="0"/>
        <v>27746.122822544479</v>
      </c>
    </row>
    <row r="26" spans="1:7" x14ac:dyDescent="0.25">
      <c r="A26" s="22"/>
      <c r="B26" s="3">
        <f>IF(B25=0,0,IF('Questions &amp; Outcomes'!$E$8-Calculations!B25+MAX($B$10:$B$20)&gt;0,Calculations!B25+1,0))</f>
        <v>8</v>
      </c>
      <c r="C26" s="3">
        <f>IF(B26-MAX(B13:B23)&gt;0,('Questions &amp; Outcomes'!$E$5-'Questions &amp; Outcomes'!$E$7)*(1+'Questions &amp; Outcomes'!$E$9)^B26,0)</f>
        <v>28162.314664882644</v>
      </c>
      <c r="D26" s="3">
        <f>C26/((1+'Questions &amp; Outcomes'!$E$10)^B26)</f>
        <v>16390.723540587198</v>
      </c>
      <c r="E26" s="3">
        <f t="shared" si="1"/>
        <v>-115209.60418236311</v>
      </c>
      <c r="F26" s="3"/>
      <c r="G26" s="3">
        <f t="shared" si="0"/>
        <v>28162.314664882644</v>
      </c>
    </row>
    <row r="27" spans="1:7" x14ac:dyDescent="0.25">
      <c r="A27" s="22"/>
      <c r="B27" s="3">
        <f>IF(B26=0,0,IF('Questions &amp; Outcomes'!$E$8-Calculations!B26+MAX($B$10:$B$20)&gt;0,Calculations!B26+1,0))</f>
        <v>9</v>
      </c>
      <c r="C27" s="3">
        <f>IF(B27-MAX(B14:B24)&gt;0,('Questions &amp; Outcomes'!$E$5-'Questions &amp; Outcomes'!$E$7)*(1+'Questions &amp; Outcomes'!$E$9)^B27,0)</f>
        <v>28584.749384855877</v>
      </c>
      <c r="D27" s="3">
        <f>C27/((1+'Questions &amp; Outcomes'!$E$10)^B27)</f>
        <v>15548.209713734579</v>
      </c>
      <c r="E27" s="3">
        <f t="shared" si="1"/>
        <v>-99661.394468628525</v>
      </c>
      <c r="F27" s="3"/>
      <c r="G27" s="3">
        <f t="shared" si="0"/>
        <v>28584.749384855877</v>
      </c>
    </row>
    <row r="28" spans="1:7" x14ac:dyDescent="0.25">
      <c r="A28" s="22"/>
      <c r="B28" s="3">
        <f>IF(B27=0,0,IF('Questions &amp; Outcomes'!$E$8-Calculations!B27+MAX($B$10:$B$20)&gt;0,Calculations!B27+1,0))</f>
        <v>10</v>
      </c>
      <c r="C28" s="3">
        <f>IF(B28-MAX(B15:B25)&gt;0,('Questions &amp; Outcomes'!$E$5-'Questions &amp; Outcomes'!$E$7)*(1+'Questions &amp; Outcomes'!$E$9)^B28,0)</f>
        <v>29013.520625628713</v>
      </c>
      <c r="D28" s="3">
        <f>C28/((1+'Questions &amp; Outcomes'!$E$10)^B28)</f>
        <v>14749.00267237439</v>
      </c>
      <c r="E28" s="3">
        <f t="shared" si="1"/>
        <v>-84912.391796254131</v>
      </c>
      <c r="F28" s="3"/>
      <c r="G28" s="3">
        <f t="shared" si="0"/>
        <v>29013.520625628713</v>
      </c>
    </row>
    <row r="29" spans="1:7" x14ac:dyDescent="0.25">
      <c r="A29" s="22"/>
      <c r="B29" s="3">
        <f>IF(B28=0,0,IF('Questions &amp; Outcomes'!$E$8-Calculations!B28+MAX($B$10:$B$20)&gt;0,Calculations!B28+1,0))</f>
        <v>11</v>
      </c>
      <c r="C29" s="3">
        <f>IF(B29-MAX(B16:B26)&gt;0,('Questions &amp; Outcomes'!$E$5-'Questions &amp; Outcomes'!$E$7)*(1+'Questions &amp; Outcomes'!$E$9)^B29,0)</f>
        <v>29448.72343501314</v>
      </c>
      <c r="D29" s="3">
        <f>C29/((1+'Questions &amp; Outcomes'!$E$10)^B29)</f>
        <v>13990.876366785049</v>
      </c>
      <c r="E29" s="3">
        <f t="shared" si="1"/>
        <v>-70921.515429469087</v>
      </c>
      <c r="F29" s="3"/>
      <c r="G29" s="3">
        <f t="shared" si="0"/>
        <v>29448.72343501314</v>
      </c>
    </row>
    <row r="30" spans="1:7" x14ac:dyDescent="0.25">
      <c r="A30" s="22"/>
      <c r="B30" s="3">
        <f>IF(B29=0,0,IF('Questions &amp; Outcomes'!$E$8-Calculations!B29+MAX($B$10:$B$20)&gt;0,Calculations!B29+1,0))</f>
        <v>12</v>
      </c>
      <c r="C30" s="3">
        <f>IF(B30-MAX(B17:B27)&gt;0,('Questions &amp; Outcomes'!$E$5-'Questions &amp; Outcomes'!$E$7)*(1+'Questions &amp; Outcomes'!$E$9)^B30,0)</f>
        <v>29890.45428653833</v>
      </c>
      <c r="D30" s="3">
        <f>C30/((1+'Questions &amp; Outcomes'!$E$10)^B30)</f>
        <v>13271.719170361519</v>
      </c>
      <c r="E30" s="3">
        <f t="shared" si="1"/>
        <v>-57649.79625910757</v>
      </c>
      <c r="F30" s="3"/>
      <c r="G30" s="3">
        <f t="shared" si="0"/>
        <v>29890.45428653833</v>
      </c>
    </row>
    <row r="31" spans="1:7" x14ac:dyDescent="0.25">
      <c r="A31" s="22"/>
      <c r="B31" s="3">
        <f>IF(B30=0,0,IF('Questions &amp; Outcomes'!$E$8-Calculations!B30+MAX($B$10:$B$20)&gt;0,Calculations!B30+1,0))</f>
        <v>13</v>
      </c>
      <c r="C31" s="3">
        <f>IF(B31-MAX(B18:B28)&gt;0,('Questions &amp; Outcomes'!$E$5-'Questions &amp; Outcomes'!$E$7)*(1+'Questions &amp; Outcomes'!$E$9)^B31,0)</f>
        <v>30338.811100836403</v>
      </c>
      <c r="D31" s="3">
        <f>C31/((1+'Questions &amp; Outcomes'!$E$10)^B31)</f>
        <v>12589.527998053214</v>
      </c>
      <c r="E31" s="3">
        <f t="shared" si="1"/>
        <v>-45060.268261054356</v>
      </c>
      <c r="F31" s="3"/>
      <c r="G31" s="3">
        <f t="shared" si="0"/>
        <v>30338.811100836403</v>
      </c>
    </row>
    <row r="32" spans="1:7" x14ac:dyDescent="0.25">
      <c r="A32" s="22"/>
      <c r="B32" s="3">
        <f>IF(B31=0,0,IF('Questions &amp; Outcomes'!$E$8-Calculations!B31+MAX($B$10:$B$20)&gt;0,Calculations!B31+1,0))</f>
        <v>14</v>
      </c>
      <c r="C32" s="3">
        <f>IF(B32-MAX(B19:B29)&gt;0,('Questions &amp; Outcomes'!$E$5-'Questions &amp; Outcomes'!$E$7)*(1+'Questions &amp; Outcomes'!$E$9)^B32,0)</f>
        <v>30793.893267348943</v>
      </c>
      <c r="D32" s="3">
        <f>C32/((1+'Questions &amp; Outcomes'!$E$10)^B32)</f>
        <v>11942.402727125243</v>
      </c>
      <c r="E32" s="3">
        <f t="shared" si="1"/>
        <v>-33117.865533929114</v>
      </c>
      <c r="F32" s="3"/>
      <c r="G32" s="3">
        <f t="shared" si="0"/>
        <v>30793.893267348943</v>
      </c>
    </row>
    <row r="33" spans="1:7" x14ac:dyDescent="0.25">
      <c r="A33" s="22"/>
      <c r="B33" s="3">
        <f>IF(B32=0,0,IF('Questions &amp; Outcomes'!$E$8-Calculations!B32+MAX($B$10:$B$20)&gt;0,Calculations!B32+1,0))</f>
        <v>15</v>
      </c>
      <c r="C33" s="3">
        <f>IF(B33-MAX(B20:B30)&gt;0,('Questions &amp; Outcomes'!$E$5-'Questions &amp; Outcomes'!$E$7)*(1+'Questions &amp; Outcomes'!$E$9)^B33,0)</f>
        <v>31255.801666359173</v>
      </c>
      <c r="D33" s="3">
        <f>C33/((1+'Questions &amp; Outcomes'!$E$10)^B33)</f>
        <v>11328.540904702915</v>
      </c>
      <c r="E33" s="3">
        <f t="shared" si="1"/>
        <v>-21789.324629226197</v>
      </c>
      <c r="F33" s="3"/>
      <c r="G33" s="3">
        <f t="shared" si="0"/>
        <v>31255.801666359173</v>
      </c>
    </row>
    <row r="34" spans="1:7" x14ac:dyDescent="0.25">
      <c r="A34" s="22"/>
      <c r="B34" s="3">
        <f>IF(B33=0,0,IF('Questions &amp; Outcomes'!$E$8-Calculations!B33+MAX($B$10:$B$20)&gt;0,Calculations!B33+1,0))</f>
        <v>16</v>
      </c>
      <c r="C34" s="3">
        <f>IF(B34-MAX(B21:B31)&gt;0,('Questions &amp; Outcomes'!$E$5-'Questions &amp; Outcomes'!$E$7)*(1+'Questions &amp; Outcomes'!$E$9)^B34,0)</f>
        <v>31724.638691354558</v>
      </c>
      <c r="D34" s="3">
        <f>C34/((1+'Questions &amp; Outcomes'!$E$10)^B34)</f>
        <v>10746.232727358372</v>
      </c>
      <c r="E34" s="3">
        <f t="shared" si="1"/>
        <v>-11043.091901867825</v>
      </c>
      <c r="F34" s="3"/>
      <c r="G34" s="3">
        <f t="shared" si="0"/>
        <v>31724.638691354558</v>
      </c>
    </row>
    <row r="35" spans="1:7" x14ac:dyDescent="0.25">
      <c r="A35" s="22"/>
      <c r="B35" s="3">
        <f>IF(B34=0,0,IF('Questions &amp; Outcomes'!$E$8-Calculations!B34+MAX($B$10:$B$20)&gt;0,Calculations!B34+1,0))</f>
        <v>17</v>
      </c>
      <c r="C35" s="3">
        <f>IF(B35-MAX(B22:B32)&gt;0,('Questions &amp; Outcomes'!$E$5-'Questions &amp; Outcomes'!$E$7)*(1+'Questions &amp; Outcomes'!$E$9)^B35,0)</f>
        <v>32200.50827172487</v>
      </c>
      <c r="D35" s="3">
        <f>C35/((1+'Questions &amp; Outcomes'!$E$10)^B35)</f>
        <v>10193.856278755839</v>
      </c>
      <c r="E35" s="3">
        <f t="shared" si="1"/>
        <v>-849.23562311198657</v>
      </c>
      <c r="F35" s="3"/>
      <c r="G35" s="3">
        <f t="shared" si="0"/>
        <v>32200.50827172487</v>
      </c>
    </row>
    <row r="36" spans="1:7" x14ac:dyDescent="0.25">
      <c r="A36" s="22"/>
      <c r="B36" s="3">
        <f>IF(B35=0,0,IF('Questions &amp; Outcomes'!$E$8-Calculations!B35+MAX($B$10:$B$20)&gt;0,Calculations!B35+1,0))</f>
        <v>18</v>
      </c>
      <c r="C36" s="3">
        <f>IF(B36-MAX(B23:B33)&gt;0,('Questions &amp; Outcomes'!$E$5-'Questions &amp; Outcomes'!$E$7)*(1+'Questions &amp; Outcomes'!$E$9)^B36,0)</f>
        <v>32683.515895800741</v>
      </c>
      <c r="D36" s="3">
        <f>C36/((1+'Questions &amp; Outcomes'!$E$10)^B36)</f>
        <v>9669.8730120908167</v>
      </c>
      <c r="E36" s="3">
        <f t="shared" si="1"/>
        <v>8820.6373889788301</v>
      </c>
      <c r="F36" s="3"/>
      <c r="G36" s="3">
        <f t="shared" si="0"/>
        <v>32683.515895800741</v>
      </c>
    </row>
    <row r="37" spans="1:7" x14ac:dyDescent="0.25">
      <c r="A37" s="22"/>
      <c r="B37" s="3">
        <f>IF(B36=0,0,IF('Questions &amp; Outcomes'!$E$8-Calculations!B36+MAX($B$10:$B$20)&gt;0,Calculations!B36+1,0))</f>
        <v>19</v>
      </c>
      <c r="C37" s="3">
        <f>IF(B37-MAX(B24:B34)&gt;0,('Questions &amp; Outcomes'!$E$5-'Questions &amp; Outcomes'!$E$7)*(1+'Questions &amp; Outcomes'!$E$9)^B37,0)</f>
        <v>33173.768634237749</v>
      </c>
      <c r="D37" s="3">
        <f>C37/((1+'Questions &amp; Outcomes'!$E$10)^B37)</f>
        <v>9172.8234647403533</v>
      </c>
      <c r="E37" s="3">
        <f t="shared" si="1"/>
        <v>17993.460853719182</v>
      </c>
      <c r="F37" s="3"/>
      <c r="G37" s="3">
        <f t="shared" si="0"/>
        <v>33173.768634237749</v>
      </c>
    </row>
    <row r="38" spans="1:7" x14ac:dyDescent="0.25">
      <c r="A38" s="22"/>
      <c r="B38" s="3">
        <f>IF(B37=0,0,IF('Questions &amp; Outcomes'!$E$8-Calculations!B37+MAX($B$10:$B$20)&gt;0,Calculations!B37+1,0))</f>
        <v>20</v>
      </c>
      <c r="C38" s="3">
        <f>IF(B38-MAX(B25:B35)&gt;0,('Questions &amp; Outcomes'!$E$5-'Questions &amp; Outcomes'!$E$7)*(1+'Questions &amp; Outcomes'!$E$9)^B38,0)</f>
        <v>33671.375163751305</v>
      </c>
      <c r="D38" s="3">
        <f>C38/((1+'Questions &amp; Outcomes'!$E$10)^B38)</f>
        <v>8701.3231931882765</v>
      </c>
      <c r="E38" s="3">
        <f t="shared" si="1"/>
        <v>26694.784046907458</v>
      </c>
      <c r="F38" s="3"/>
      <c r="G38" s="3">
        <f t="shared" si="0"/>
        <v>33671.375163751305</v>
      </c>
    </row>
    <row r="39" spans="1:7" x14ac:dyDescent="0.25">
      <c r="A39" s="22"/>
      <c r="B39" s="3">
        <f>IF(B38=0,0,IF('Questions &amp; Outcomes'!$E$8-Calculations!B38+MAX($B$10:$B$20)&gt;0,Calculations!B38+1,0))</f>
        <v>21</v>
      </c>
      <c r="C39" s="3">
        <f>IF(B39-MAX(B26:B36)&gt;0,('Questions &amp; Outcomes'!$E$5-'Questions &amp; Outcomes'!$E$7)*(1+'Questions &amp; Outcomes'!$E$9)^B39,0)</f>
        <v>34176.445791207574</v>
      </c>
      <c r="D39" s="3">
        <f>C39/((1+'Questions &amp; Outcomes'!$E$10)^B39)</f>
        <v>8254.0589169028972</v>
      </c>
      <c r="E39" s="3">
        <f t="shared" si="1"/>
        <v>34948.842963810355</v>
      </c>
      <c r="F39" s="3"/>
      <c r="G39" s="3">
        <f t="shared" si="0"/>
        <v>34176.445791207574</v>
      </c>
    </row>
    <row r="40" spans="1:7" x14ac:dyDescent="0.25">
      <c r="A40" s="22"/>
      <c r="B40" s="3">
        <f>IF(B39=0,0,IF('Questions &amp; Outcomes'!$E$8-Calculations!B39+MAX($B$10:$B$20)&gt;0,Calculations!B39+1,0))</f>
        <v>22</v>
      </c>
      <c r="C40" s="3">
        <f>IF(B40-MAX(B27:B37)&gt;0,('Questions &amp; Outcomes'!$E$5-'Questions &amp; Outcomes'!$E$7)*(1+'Questions &amp; Outcomes'!$E$9)^B40,0)</f>
        <v>34689.092478075676</v>
      </c>
      <c r="D40" s="3">
        <f>C40/((1+'Questions &amp; Outcomes'!$E$10)^B40)</f>
        <v>7829.7848604265782</v>
      </c>
      <c r="E40" s="3">
        <f t="shared" si="1"/>
        <v>42778.62782423693</v>
      </c>
      <c r="F40" s="3"/>
      <c r="G40" s="3">
        <f t="shared" si="0"/>
        <v>34689.092478075676</v>
      </c>
    </row>
    <row r="41" spans="1:7" x14ac:dyDescent="0.25">
      <c r="A41" s="22"/>
      <c r="B41" s="3">
        <f>IF(B40=0,0,IF('Questions &amp; Outcomes'!$E$8-Calculations!B40+MAX($B$10:$B$20)&gt;0,Calculations!B40+1,0))</f>
        <v>23</v>
      </c>
      <c r="C41" s="3">
        <f>IF(B41-MAX(B28:B38)&gt;0,('Questions &amp; Outcomes'!$E$5-'Questions &amp; Outcomes'!$E$7)*(1+'Questions &amp; Outcomes'!$E$9)^B41,0)</f>
        <v>35209.428865246809</v>
      </c>
      <c r="D41" s="3">
        <f>C41/((1+'Questions &amp; Outcomes'!$E$10)^B41)</f>
        <v>7427.3192834887632</v>
      </c>
      <c r="E41" s="3">
        <f t="shared" si="1"/>
        <v>50205.947107725689</v>
      </c>
      <c r="F41" s="3"/>
      <c r="G41" s="3">
        <f t="shared" si="0"/>
        <v>35209.428865246809</v>
      </c>
    </row>
    <row r="42" spans="1:7" x14ac:dyDescent="0.25">
      <c r="A42" s="22"/>
      <c r="B42" s="3">
        <f>IF(B41=0,0,IF('Questions &amp; Outcomes'!$E$8-Calculations!B41+MAX($B$10:$B$20)&gt;0,Calculations!B41+1,0))</f>
        <v>24</v>
      </c>
      <c r="C42" s="3">
        <f>IF(B42-MAX(B29:B39)&gt;0,('Questions &amp; Outcomes'!$E$5-'Questions &amp; Outcomes'!$E$7)*(1+'Questions &amp; Outcomes'!$E$9)^B42,0)</f>
        <v>35737.57029822551</v>
      </c>
      <c r="D42" s="3">
        <f>C42/((1+'Questions &amp; Outcomes'!$E$10)^B42)</f>
        <v>7045.5411894776571</v>
      </c>
      <c r="E42" s="3">
        <f t="shared" si="1"/>
        <v>57251.488297203345</v>
      </c>
      <c r="F42" s="3"/>
      <c r="G42" s="3">
        <f t="shared" si="0"/>
        <v>35737.57029822551</v>
      </c>
    </row>
    <row r="43" spans="1:7" x14ac:dyDescent="0.25">
      <c r="A43" s="22"/>
      <c r="B43" s="3">
        <f>IF(B42=0,0,IF('Questions &amp; Outcomes'!$E$8-Calculations!B42+MAX($B$10:$B$20)&gt;0,Calculations!B42+1,0))</f>
        <v>25</v>
      </c>
      <c r="C43" s="3">
        <f>IF(B43-MAX(B30:B40)&gt;0,('Questions &amp; Outcomes'!$E$5-'Questions &amp; Outcomes'!$E$7)*(1+'Questions &amp; Outcomes'!$E$9)^B43,0)</f>
        <v>36273.633852698891</v>
      </c>
      <c r="D43" s="3">
        <f>C43/((1+'Questions &amp; Outcomes'!$E$10)^B43)</f>
        <v>6683.3872031026367</v>
      </c>
      <c r="E43" s="3">
        <f t="shared" si="1"/>
        <v>63934.875500305978</v>
      </c>
      <c r="F43" s="3"/>
      <c r="G43" s="3">
        <f t="shared" si="0"/>
        <v>36273.633852698891</v>
      </c>
    </row>
    <row r="44" spans="1:7" x14ac:dyDescent="0.25">
      <c r="A44" s="22"/>
      <c r="B44" s="3">
        <f>IF(B43=0,0,IF('Questions &amp; Outcomes'!$E$8-Calculations!B43+MAX($B$10:$B$20)&gt;0,Calculations!B43+1,0))</f>
        <v>26</v>
      </c>
      <c r="C44" s="3">
        <f>IF(B44-MAX(B31:B41)&gt;0,('Questions &amp; Outcomes'!$E$5-'Questions &amp; Outcomes'!$E$7)*(1+'Questions &amp; Outcomes'!$E$9)^B44,0)</f>
        <v>36817.738360489369</v>
      </c>
      <c r="D44" s="3">
        <f>C44/((1+'Questions &amp; Outcomes'!$E$10)^B44)</f>
        <v>6339.848608550632</v>
      </c>
      <c r="E44" s="3">
        <f t="shared" ref="E44:E48" si="3">E43+D44</f>
        <v>70274.724108856608</v>
      </c>
      <c r="F44" s="3"/>
      <c r="G44" s="3">
        <f t="shared" si="0"/>
        <v>36817.738360489369</v>
      </c>
    </row>
    <row r="45" spans="1:7" x14ac:dyDescent="0.25">
      <c r="A45" s="22"/>
      <c r="B45" s="3">
        <f>IF(B44=0,0,IF('Questions &amp; Outcomes'!$E$8-Calculations!B44+MAX($B$10:$B$20)&gt;0,Calculations!B44+1,0))</f>
        <v>27</v>
      </c>
      <c r="C45" s="3">
        <f>IF(B45-MAX(B32:B42)&gt;0,('Questions &amp; Outcomes'!$E$5-'Questions &amp; Outcomes'!$E$7)*(1+'Questions &amp; Outcomes'!$E$9)^B45,0)</f>
        <v>37370.004435896706</v>
      </c>
      <c r="D45" s="3">
        <f>C45/((1+'Questions &amp; Outcomes'!$E$10)^B45)</f>
        <v>6013.9685398868123</v>
      </c>
      <c r="E45" s="3">
        <f t="shared" si="3"/>
        <v>76288.692648743425</v>
      </c>
      <c r="F45" s="3"/>
      <c r="G45" s="3">
        <f t="shared" si="0"/>
        <v>37370.004435896706</v>
      </c>
    </row>
    <row r="46" spans="1:7" x14ac:dyDescent="0.25">
      <c r="A46" s="22"/>
      <c r="B46" s="3">
        <f>IF(B45=0,0,IF('Questions &amp; Outcomes'!$E$8-Calculations!B45+MAX($B$10:$B$20)&gt;0,Calculations!B45+1,0))</f>
        <v>28</v>
      </c>
      <c r="C46" s="3">
        <f>IF(B46-MAX(B33:B43)&gt;0,('Questions &amp; Outcomes'!$E$5-'Questions &amp; Outcomes'!$E$7)*(1+'Questions &amp; Outcomes'!$E$9)^B46,0)</f>
        <v>37930.554502435145</v>
      </c>
      <c r="D46" s="3">
        <f>C46/((1+'Questions &amp; Outcomes'!$E$10)^B46)</f>
        <v>5704.8393158739382</v>
      </c>
      <c r="E46" s="3">
        <f t="shared" si="3"/>
        <v>81993.531964617359</v>
      </c>
      <c r="F46" s="3"/>
      <c r="G46" s="3">
        <f t="shared" si="0"/>
        <v>37930.554502435145</v>
      </c>
    </row>
    <row r="47" spans="1:7" x14ac:dyDescent="0.25">
      <c r="A47" s="22"/>
      <c r="B47" s="3">
        <f>IF(B46=0,0,IF('Questions &amp; Outcomes'!$E$8-Calculations!B46+MAX($B$10:$B$20)&gt;0,Calculations!B46+1,0))</f>
        <v>29</v>
      </c>
      <c r="C47" s="3">
        <f>IF(B47-MAX(B34:B44)&gt;0,('Questions &amp; Outcomes'!$E$5-'Questions &amp; Outcomes'!$E$7)*(1+'Questions &amp; Outcomes'!$E$9)^B47,0)</f>
        <v>38499.512819971671</v>
      </c>
      <c r="D47" s="3">
        <f>C47/((1+'Questions &amp; Outcomes'!$E$10)^B47)</f>
        <v>5411.5999117869596</v>
      </c>
      <c r="E47" s="3">
        <f t="shared" si="3"/>
        <v>87405.131876404324</v>
      </c>
      <c r="F47" s="3"/>
      <c r="G47" s="3">
        <f t="shared" si="0"/>
        <v>38499.512819971671</v>
      </c>
    </row>
    <row r="48" spans="1:7" x14ac:dyDescent="0.25">
      <c r="A48" s="22"/>
      <c r="B48" s="3">
        <f>IF(B47=0,0,IF('Questions &amp; Outcomes'!$E$8-Calculations!B47+MAX($B$10:$B$20)&gt;0,Calculations!B47+1,0))</f>
        <v>30</v>
      </c>
      <c r="C48" s="3">
        <f>IF(B48-MAX(B35:B45)&gt;0,('Questions &amp; Outcomes'!$E$5-'Questions &amp; Outcomes'!$E$7)*(1+'Questions &amp; Outcomes'!$E$9)^B48,0)</f>
        <v>39077.005512271237</v>
      </c>
      <c r="D48" s="3">
        <f>C48/((1+'Questions &amp; Outcomes'!$E$10)^B48)</f>
        <v>5133.4335611810875</v>
      </c>
      <c r="E48" s="3">
        <f t="shared" si="3"/>
        <v>92538.565437585406</v>
      </c>
      <c r="F48" s="3"/>
      <c r="G48" s="3">
        <f t="shared" si="0"/>
        <v>39077.005512271237</v>
      </c>
    </row>
    <row r="49" spans="1:7" x14ac:dyDescent="0.25">
      <c r="A49" s="22"/>
      <c r="B49" s="3">
        <f>IF(B48=0,0,IF('Questions &amp; Outcomes'!$E$8-Calculations!B48+MAX($B$10:$B$20)&gt;0,Calculations!B48+1,0))</f>
        <v>31</v>
      </c>
      <c r="C49" s="3">
        <f>IF(B49-MAX(B36:B46)&gt;0,('Questions &amp; Outcomes'!$E$5-'Questions &amp; Outcomes'!$E$7)*(1+'Questions &amp; Outcomes'!$E$9)^B49,0)</f>
        <v>39663.160594955298</v>
      </c>
      <c r="D49" s="3">
        <f>C49/((1+'Questions &amp; Outcomes'!$E$10)^B49)</f>
        <v>4869.5654809334592</v>
      </c>
      <c r="E49" s="3">
        <f t="shared" ref="E49:E63" si="4">E48+D49</f>
        <v>97408.130918518873</v>
      </c>
      <c r="F49" s="3"/>
      <c r="G49" s="3">
        <f t="shared" si="0"/>
        <v>39663.160594955298</v>
      </c>
    </row>
    <row r="50" spans="1:7" x14ac:dyDescent="0.25">
      <c r="A50" s="22"/>
      <c r="B50" s="3">
        <f>IF(B49=0,0,IF('Questions &amp; Outcomes'!$E$8-Calculations!B49+MAX($B$10:$B$20)&gt;0,Calculations!B49+1,0))</f>
        <v>32</v>
      </c>
      <c r="C50" s="3">
        <f>IF(B50-MAX(B37:B47)&gt;0,('Questions &amp; Outcomes'!$E$5-'Questions &amp; Outcomes'!$E$7)*(1+'Questions &amp; Outcomes'!$E$9)^B50,0)</f>
        <v>40258.108003879621</v>
      </c>
      <c r="D50" s="3">
        <f>C50/((1+'Questions &amp; Outcomes'!$E$10)^B50)</f>
        <v>4619.2607132219264</v>
      </c>
      <c r="E50" s="3">
        <f t="shared" si="4"/>
        <v>102027.3916317408</v>
      </c>
      <c r="F50" s="3"/>
      <c r="G50" s="3">
        <f t="shared" si="0"/>
        <v>40258.108003879621</v>
      </c>
    </row>
    <row r="51" spans="1:7" x14ac:dyDescent="0.25">
      <c r="A51" s="22"/>
      <c r="B51" s="3">
        <f>IF(B50=0,0,IF('Questions &amp; Outcomes'!$E$8-Calculations!B50+MAX($B$10:$B$20)&gt;0,Calculations!B50+1,0))</f>
        <v>33</v>
      </c>
      <c r="C51" s="3">
        <f>IF(B51-MAX(B38:B48)&gt;0,('Questions &amp; Outcomes'!$E$5-'Questions &amp; Outcomes'!$E$7)*(1+'Questions &amp; Outcomes'!$E$9)^B51,0)</f>
        <v>40861.979623937812</v>
      </c>
      <c r="D51" s="3">
        <f>C51/((1+'Questions &amp; Outcomes'!$E$10)^B51)</f>
        <v>4381.8220784301448</v>
      </c>
      <c r="E51" s="3">
        <f t="shared" si="4"/>
        <v>106409.21371017094</v>
      </c>
      <c r="F51" s="3"/>
      <c r="G51" s="3">
        <f t="shared" si="0"/>
        <v>40861.979623937812</v>
      </c>
    </row>
    <row r="52" spans="1:7" x14ac:dyDescent="0.25">
      <c r="A52" s="22"/>
      <c r="B52" s="3">
        <f>IF(B51=0,0,IF('Questions &amp; Outcomes'!$E$8-Calculations!B51+MAX($B$10:$B$20)&gt;0,Calculations!B51+1,0))</f>
        <v>34</v>
      </c>
      <c r="C52" s="3">
        <f>IF(B52-MAX(B39:B49)&gt;0,('Questions &amp; Outcomes'!$E$5-'Questions &amp; Outcomes'!$E$7)*(1+'Questions &amp; Outcomes'!$E$9)^B52,0)</f>
        <v>41474.909318296872</v>
      </c>
      <c r="D52" s="3">
        <f>C52/((1+'Questions &amp; Outcomes'!$E$10)^B52)</f>
        <v>4156.5882332771926</v>
      </c>
      <c r="E52" s="3">
        <f t="shared" si="4"/>
        <v>110565.80194344812</v>
      </c>
      <c r="F52" s="3"/>
      <c r="G52" s="3">
        <f t="shared" si="0"/>
        <v>41474.909318296872</v>
      </c>
    </row>
    <row r="53" spans="1:7" x14ac:dyDescent="0.25">
      <c r="A53" s="22"/>
      <c r="B53" s="3">
        <f>IF(B52=0,0,IF('Questions &amp; Outcomes'!$E$8-Calculations!B52+MAX($B$10:$B$20)&gt;0,Calculations!B52+1,0))</f>
        <v>35</v>
      </c>
      <c r="C53" s="3">
        <f>IF(B53-MAX(B40:B50)&gt;0,('Questions &amp; Outcomes'!$E$5-'Questions &amp; Outcomes'!$E$7)*(1+'Questions &amp; Outcomes'!$E$9)^B53,0)</f>
        <v>42097.032958071322</v>
      </c>
      <c r="D53" s="3">
        <f>C53/((1+'Questions &amp; Outcomes'!$E$10)^B53)</f>
        <v>3942.931828762944</v>
      </c>
      <c r="E53" s="3">
        <f t="shared" si="4"/>
        <v>114508.73377221107</v>
      </c>
      <c r="F53" s="3"/>
      <c r="G53" s="3">
        <f t="shared" si="0"/>
        <v>42097.032958071322</v>
      </c>
    </row>
    <row r="54" spans="1:7" x14ac:dyDescent="0.25">
      <c r="A54" s="22"/>
      <c r="B54" s="3">
        <f>IF(B53=0,0,IF('Questions &amp; Outcomes'!$E$8-Calculations!B53+MAX($B$10:$B$20)&gt;0,Calculations!B53+1,0))</f>
        <v>36</v>
      </c>
      <c r="C54" s="3">
        <f>IF(B54-MAX(B41:B51)&gt;0,('Questions &amp; Outcomes'!$E$5-'Questions &amp; Outcomes'!$E$7)*(1+'Questions &amp; Outcomes'!$E$9)^B54,0)</f>
        <v>42728.488452442383</v>
      </c>
      <c r="D54" s="3">
        <f>C54/((1+'Questions &amp; Outcomes'!$E$10)^B54)</f>
        <v>3740.2577627984929</v>
      </c>
      <c r="E54" s="3">
        <f t="shared" si="4"/>
        <v>118248.99153500955</v>
      </c>
      <c r="F54" s="3"/>
      <c r="G54" s="3">
        <f t="shared" si="0"/>
        <v>42728.488452442383</v>
      </c>
    </row>
    <row r="55" spans="1:7" x14ac:dyDescent="0.25">
      <c r="A55" s="22"/>
      <c r="B55" s="3">
        <f>IF(B54=0,0,IF('Questions &amp; Outcomes'!$E$8-Calculations!B54+MAX($B$10:$B$20)&gt;0,Calculations!B54+1,0))</f>
        <v>37</v>
      </c>
      <c r="C55" s="3">
        <f>IF(B55-MAX(B42:B52)&gt;0,('Questions &amp; Outcomes'!$E$5-'Questions &amp; Outcomes'!$E$7)*(1+'Questions &amp; Outcomes'!$E$9)^B55,0)</f>
        <v>43369.415779229013</v>
      </c>
      <c r="D55" s="3">
        <f>C55/((1+'Questions &amp; Outcomes'!$E$10)^B55)</f>
        <v>3548.0015226546443</v>
      </c>
      <c r="E55" s="3">
        <f t="shared" si="4"/>
        <v>121796.99305766419</v>
      </c>
      <c r="F55" s="3"/>
      <c r="G55" s="3">
        <f t="shared" si="0"/>
        <v>43369.415779229013</v>
      </c>
    </row>
    <row r="56" spans="1:7" x14ac:dyDescent="0.25">
      <c r="A56" s="22"/>
      <c r="B56" s="3">
        <f>IF(B55=0,0,IF('Questions &amp; Outcomes'!$E$8-Calculations!B55+MAX($B$10:$B$20)&gt;0,Calculations!B55+1,0))</f>
        <v>38</v>
      </c>
      <c r="C56" s="3">
        <f>IF(B56-MAX(B43:B53)&gt;0,('Questions &amp; Outcomes'!$E$5-'Questions &amp; Outcomes'!$E$7)*(1+'Questions &amp; Outcomes'!$E$9)^B56,0)</f>
        <v>44019.95701591744</v>
      </c>
      <c r="D56" s="3">
        <f>C56/((1+'Questions &amp; Outcomes'!$E$10)^B56)</f>
        <v>3365.6276126116481</v>
      </c>
      <c r="E56" s="3">
        <f t="shared" si="4"/>
        <v>125162.62067027584</v>
      </c>
      <c r="F56" s="3"/>
      <c r="G56" s="3">
        <f t="shared" si="0"/>
        <v>44019.95701591744</v>
      </c>
    </row>
    <row r="57" spans="1:7" x14ac:dyDescent="0.25">
      <c r="A57" s="22"/>
      <c r="B57" s="3">
        <f>IF(B56=0,0,IF('Questions &amp; Outcomes'!$E$8-Calculations!B56+MAX($B$10:$B$20)&gt;0,Calculations!B56+1,0))</f>
        <v>39</v>
      </c>
      <c r="C57" s="3">
        <f>IF(B57-MAX(B44:B54)&gt;0,('Questions &amp; Outcomes'!$E$5-'Questions &amp; Outcomes'!$E$7)*(1+'Questions &amp; Outcomes'!$E$9)^B57,0)</f>
        <v>44680.256371156196</v>
      </c>
      <c r="D57" s="3">
        <f>C57/((1+'Questions &amp; Outcomes'!$E$10)^B57)</f>
        <v>3192.6280624306751</v>
      </c>
      <c r="E57" s="3">
        <f t="shared" si="4"/>
        <v>128355.24873270652</v>
      </c>
      <c r="F57" s="3"/>
      <c r="G57" s="3">
        <f t="shared" si="0"/>
        <v>44680.256371156196</v>
      </c>
    </row>
    <row r="58" spans="1:7" x14ac:dyDescent="0.25">
      <c r="A58" s="22"/>
      <c r="B58" s="3">
        <f>IF(B57=0,0,IF('Questions &amp; Outcomes'!$E$8-Calculations!B57+MAX($B$10:$B$20)&gt;0,Calculations!B57+1,0))</f>
        <v>40</v>
      </c>
      <c r="C58" s="3">
        <f>IF(B58-MAX(B45:B55)&gt;0,('Questions &amp; Outcomes'!$E$5-'Questions &amp; Outcomes'!$E$7)*(1+'Questions &amp; Outcomes'!$E$9)^B58,0)</f>
        <v>45350.460216723535</v>
      </c>
      <c r="D58" s="3">
        <f>C58/((1+'Questions &amp; Outcomes'!$E$10)^B58)</f>
        <v>3028.5210124926493</v>
      </c>
      <c r="E58" s="3">
        <f t="shared" si="4"/>
        <v>131383.76974519916</v>
      </c>
      <c r="F58" s="3"/>
      <c r="G58" s="3">
        <f t="shared" si="0"/>
        <v>45350.460216723535</v>
      </c>
    </row>
    <row r="59" spans="1:7" x14ac:dyDescent="0.25">
      <c r="A59" s="22"/>
      <c r="B59" s="3">
        <f>IF(B58=0,0,IF('Questions &amp; Outcomes'!$E$8-Calculations!B58+MAX($B$10:$B$20)&gt;0,Calculations!B58+1,0))</f>
        <v>41</v>
      </c>
      <c r="C59" s="3">
        <f>IF(B59-MAX(B46:B56)&gt;0,('Questions &amp; Outcomes'!$E$5-'Questions &amp; Outcomes'!$E$7)*(1+'Questions &amp; Outcomes'!$E$9)^B59,0)</f>
        <v>46030.717119974383</v>
      </c>
      <c r="D59" s="3">
        <f>C59/((1+'Questions &amp; Outcomes'!$E$10)^B59)</f>
        <v>2872.8493716635876</v>
      </c>
      <c r="E59" s="3">
        <f t="shared" si="4"/>
        <v>134256.61911686274</v>
      </c>
      <c r="F59" s="3"/>
      <c r="G59" s="3">
        <f t="shared" si="0"/>
        <v>46030.717119974383</v>
      </c>
    </row>
    <row r="60" spans="1:7" x14ac:dyDescent="0.25">
      <c r="A60" s="22"/>
      <c r="B60" s="3">
        <f>IF(B59=0,0,IF('Questions &amp; Outcomes'!$E$8-Calculations!B59+MAX($B$10:$B$20)&gt;0,Calculations!B59+1,0))</f>
        <v>42</v>
      </c>
      <c r="C60" s="3">
        <f>IF(B60-MAX(B47:B57)&gt;0,('Questions &amp; Outcomes'!$E$5-'Questions &amp; Outcomes'!$E$7)*(1+'Questions &amp; Outcomes'!$E$9)^B60,0)</f>
        <v>46721.177876773996</v>
      </c>
      <c r="D60" s="3">
        <f>C60/((1+'Questions &amp; Outcomes'!$E$10)^B60)</f>
        <v>2725.1795441481695</v>
      </c>
      <c r="E60" s="3">
        <f t="shared" si="4"/>
        <v>136981.79866101092</v>
      </c>
      <c r="F60" s="3"/>
      <c r="G60" s="3">
        <f t="shared" si="0"/>
        <v>46721.177876773996</v>
      </c>
    </row>
    <row r="61" spans="1:7" x14ac:dyDescent="0.25">
      <c r="A61" s="22"/>
      <c r="B61" s="3">
        <f>IF(B60=0,0,IF('Questions &amp; Outcomes'!$E$8-Calculations!B60+MAX($B$10:$B$20)&gt;0,Calculations!B60+1,0))</f>
        <v>43</v>
      </c>
      <c r="C61" s="3">
        <f>IF(B61-MAX(B48:B58)&gt;0,('Questions &amp; Outcomes'!$E$5-'Questions &amp; Outcomes'!$E$7)*(1+'Questions &amp; Outcomes'!$E$9)^B61,0)</f>
        <v>47421.995544925601</v>
      </c>
      <c r="D61" s="3">
        <f>C61/((1+'Questions &amp; Outcomes'!$E$10)^B61)</f>
        <v>2585.1002217854125</v>
      </c>
      <c r="E61" s="3">
        <f t="shared" si="4"/>
        <v>139566.89888279635</v>
      </c>
      <c r="F61" s="3"/>
      <c r="G61" s="3">
        <f t="shared" si="0"/>
        <v>47421.995544925601</v>
      </c>
    </row>
    <row r="62" spans="1:7" x14ac:dyDescent="0.25">
      <c r="A62" s="22"/>
      <c r="B62" s="3">
        <f>IF(B61=0,0,IF('Questions &amp; Outcomes'!$E$8-Calculations!B61+MAX($B$10:$B$20)&gt;0,Calculations!B61+1,0))</f>
        <v>44</v>
      </c>
      <c r="C62" s="3">
        <f>IF(B62-MAX(B49:B59)&gt;0,('Questions &amp; Outcomes'!$E$5-'Questions &amp; Outcomes'!$E$7)*(1+'Questions &amp; Outcomes'!$E$9)^B62,0)</f>
        <v>48133.325478099468</v>
      </c>
      <c r="D62" s="3">
        <f>C62/((1+'Questions &amp; Outcomes'!$E$10)^B62)</f>
        <v>2452.2212384226104</v>
      </c>
      <c r="E62" s="3">
        <f t="shared" si="4"/>
        <v>142019.12012121896</v>
      </c>
      <c r="F62" s="3"/>
      <c r="G62" s="3">
        <f t="shared" si="0"/>
        <v>48133.325478099468</v>
      </c>
    </row>
    <row r="63" spans="1:7" x14ac:dyDescent="0.25">
      <c r="A63" s="22"/>
      <c r="B63" s="3">
        <f>IF(B62=0,0,IF('Questions &amp; Outcomes'!$E$8-Calculations!B62+MAX($B$10:$B$20)&gt;0,Calculations!B62+1,0))</f>
        <v>0</v>
      </c>
      <c r="C63" s="3">
        <f>IF(B63-MAX(B50:B60)&gt;0,('Questions &amp; Outcomes'!$E$5-'Questions &amp; Outcomes'!$E$7)*(1+'Questions &amp; Outcomes'!$E$9)^B63,0)</f>
        <v>0</v>
      </c>
      <c r="D63" s="3">
        <f>C63/((1+'Questions &amp; Outcomes'!$E$10)^B63)</f>
        <v>0</v>
      </c>
      <c r="E63" s="3">
        <f t="shared" si="4"/>
        <v>142019.12012121896</v>
      </c>
      <c r="F63" s="3"/>
      <c r="G63" s="3" t="str">
        <f t="shared" si="0"/>
        <v xml:space="preserve"> </v>
      </c>
    </row>
    <row r="64" spans="1:7" x14ac:dyDescent="0.25">
      <c r="A64" s="22"/>
      <c r="B64" s="3">
        <f>IF(B63=0,0,IF('Questions &amp; Outcomes'!$E$8-Calculations!B63+MAX($B$10:$B$20)&gt;0,Calculations!B63+1,0))</f>
        <v>0</v>
      </c>
      <c r="C64" s="3">
        <f>IF(B64-MAX(B51:B61)&gt;0,('Questions &amp; Outcomes'!$E$5-'Questions &amp; Outcomes'!$E$7)*(1+'Questions &amp; Outcomes'!$E$9)^B64,0)</f>
        <v>0</v>
      </c>
      <c r="D64" s="3">
        <f>C64/((1+'Questions &amp; Outcomes'!$E$10)^B64)</f>
        <v>0</v>
      </c>
      <c r="E64" s="3">
        <f t="shared" ref="E64:E76" si="5">E63+D64</f>
        <v>142019.12012121896</v>
      </c>
      <c r="F64" s="3"/>
      <c r="G64" s="3" t="str">
        <f t="shared" si="0"/>
        <v xml:space="preserve"> </v>
      </c>
    </row>
    <row r="65" spans="1:7" x14ac:dyDescent="0.25">
      <c r="A65" s="22"/>
      <c r="B65" s="3">
        <f>IF(B64=0,0,IF('Questions &amp; Outcomes'!$E$8-Calculations!B64+MAX($B$10:$B$20)&gt;0,Calculations!B64+1,0))</f>
        <v>0</v>
      </c>
      <c r="C65" s="3">
        <f>IF(B65-MAX(B52:B62)&gt;0,('Questions &amp; Outcomes'!$E$5-'Questions &amp; Outcomes'!$E$7)*(1+'Questions &amp; Outcomes'!$E$9)^B65,0)</f>
        <v>0</v>
      </c>
      <c r="D65" s="3">
        <f>C65/((1+'Questions &amp; Outcomes'!$E$10)^B65)</f>
        <v>0</v>
      </c>
      <c r="E65" s="3">
        <f t="shared" si="5"/>
        <v>142019.12012121896</v>
      </c>
      <c r="F65" s="3"/>
      <c r="G65" s="3" t="str">
        <f t="shared" si="0"/>
        <v xml:space="preserve"> </v>
      </c>
    </row>
    <row r="66" spans="1:7" x14ac:dyDescent="0.25">
      <c r="A66" s="22"/>
      <c r="B66" s="3">
        <f>IF(B65=0,0,IF('Questions &amp; Outcomes'!$E$8-Calculations!B65+MAX($B$10:$B$20)&gt;0,Calculations!B65+1,0))</f>
        <v>0</v>
      </c>
      <c r="C66" s="3">
        <f>IF(B66-MAX(B53:B63)&gt;0,('Questions &amp; Outcomes'!$E$5-'Questions &amp; Outcomes'!$E$7)*(1+'Questions &amp; Outcomes'!$E$9)^B66,0)</f>
        <v>0</v>
      </c>
      <c r="D66" s="3">
        <f>C66/((1+'Questions &amp; Outcomes'!$E$10)^B66)</f>
        <v>0</v>
      </c>
      <c r="E66" s="3">
        <f t="shared" si="5"/>
        <v>142019.12012121896</v>
      </c>
      <c r="F66" s="3"/>
      <c r="G66" s="3" t="str">
        <f t="shared" si="0"/>
        <v xml:space="preserve"> </v>
      </c>
    </row>
    <row r="67" spans="1:7" x14ac:dyDescent="0.25">
      <c r="A67" s="22"/>
      <c r="B67" s="3">
        <f>IF(B66=0,0,IF('Questions &amp; Outcomes'!$E$8-Calculations!B66+MAX($B$10:$B$20)&gt;0,Calculations!B66+1,0))</f>
        <v>0</v>
      </c>
      <c r="C67" s="3">
        <f>IF(B67-MAX(B54:B64)&gt;0,('Questions &amp; Outcomes'!$E$5-'Questions &amp; Outcomes'!$E$7)*(1+'Questions &amp; Outcomes'!$E$9)^B67,0)</f>
        <v>0</v>
      </c>
      <c r="D67" s="3">
        <f>C67/((1+'Questions &amp; Outcomes'!$E$10)^B67)</f>
        <v>0</v>
      </c>
      <c r="E67" s="3">
        <f t="shared" si="5"/>
        <v>142019.12012121896</v>
      </c>
      <c r="F67" s="3"/>
      <c r="G67" s="3" t="str">
        <f t="shared" si="0"/>
        <v xml:space="preserve"> </v>
      </c>
    </row>
    <row r="68" spans="1:7" x14ac:dyDescent="0.25">
      <c r="A68" s="22"/>
      <c r="B68" s="3">
        <f>IF(B67=0,0,IF('Questions &amp; Outcomes'!$E$8-Calculations!B67+MAX($B$10:$B$20)&gt;0,Calculations!B67+1,0))</f>
        <v>0</v>
      </c>
      <c r="C68" s="3">
        <f>IF(B68-MAX(B55:B65)&gt;0,('Questions &amp; Outcomes'!$E$5-'Questions &amp; Outcomes'!$E$7)*(1+'Questions &amp; Outcomes'!$E$9)^B68,0)</f>
        <v>0</v>
      </c>
      <c r="D68" s="3">
        <f>C68/((1+'Questions &amp; Outcomes'!$E$10)^B68)</f>
        <v>0</v>
      </c>
      <c r="E68" s="3">
        <f t="shared" si="5"/>
        <v>142019.12012121896</v>
      </c>
      <c r="F68" s="3"/>
      <c r="G68" s="3" t="str">
        <f t="shared" si="0"/>
        <v xml:space="preserve"> </v>
      </c>
    </row>
    <row r="69" spans="1:7" x14ac:dyDescent="0.25">
      <c r="A69" s="22"/>
      <c r="B69" s="3">
        <f>IF(B68=0,0,IF('Questions &amp; Outcomes'!$E$8-Calculations!B68+MAX($B$10:$B$20)&gt;0,Calculations!B68+1,0))</f>
        <v>0</v>
      </c>
      <c r="C69" s="3">
        <f>IF(B69-MAX(B56:B66)&gt;0,('Questions &amp; Outcomes'!$E$5-'Questions &amp; Outcomes'!$E$7)*(1+'Questions &amp; Outcomes'!$E$9)^B69,0)</f>
        <v>0</v>
      </c>
      <c r="D69" s="3">
        <f>C69/((1+'Questions &amp; Outcomes'!$E$10)^B69)</f>
        <v>0</v>
      </c>
      <c r="E69" s="3">
        <f t="shared" si="5"/>
        <v>142019.12012121896</v>
      </c>
      <c r="F69" s="3"/>
      <c r="G69" s="3" t="str">
        <f t="shared" si="0"/>
        <v xml:space="preserve"> </v>
      </c>
    </row>
    <row r="70" spans="1:7" x14ac:dyDescent="0.25">
      <c r="A70" s="22"/>
      <c r="B70" s="3">
        <f>IF(B69=0,0,IF('Questions &amp; Outcomes'!$E$8-Calculations!B69+MAX($B$10:$B$20)&gt;0,Calculations!B69+1,0))</f>
        <v>0</v>
      </c>
      <c r="C70" s="3">
        <f>IF(B70-MAX(B57:B67)&gt;0,('Questions &amp; Outcomes'!$E$5-'Questions &amp; Outcomes'!$E$7)*(1+'Questions &amp; Outcomes'!$E$9)^B70,0)</f>
        <v>0</v>
      </c>
      <c r="D70" s="3">
        <f>C70/((1+'Questions &amp; Outcomes'!$E$10)^B70)</f>
        <v>0</v>
      </c>
      <c r="E70" s="3">
        <f t="shared" si="5"/>
        <v>142019.12012121896</v>
      </c>
      <c r="F70" s="3"/>
      <c r="G70" s="3" t="str">
        <f t="shared" si="0"/>
        <v xml:space="preserve"> </v>
      </c>
    </row>
    <row r="71" spans="1:7" x14ac:dyDescent="0.25">
      <c r="A71" s="22"/>
      <c r="B71" s="3">
        <f>IF(B70=0,0,IF('Questions &amp; Outcomes'!$E$8-Calculations!B70+MAX($B$10:$B$20)&gt;0,Calculations!B70+1,0))</f>
        <v>0</v>
      </c>
      <c r="C71" s="3">
        <f>IF(B71-MAX(B58:B68)&gt;0,('Questions &amp; Outcomes'!$E$5-'Questions &amp; Outcomes'!$E$7)*(1+'Questions &amp; Outcomes'!$E$9)^B71,0)</f>
        <v>0</v>
      </c>
      <c r="D71" s="3">
        <f>C71/((1+'Questions &amp; Outcomes'!$E$10)^B71)</f>
        <v>0</v>
      </c>
      <c r="E71" s="3">
        <f t="shared" si="5"/>
        <v>142019.12012121896</v>
      </c>
      <c r="F71" s="3"/>
      <c r="G71" s="3" t="str">
        <f t="shared" si="0"/>
        <v xml:space="preserve"> </v>
      </c>
    </row>
    <row r="72" spans="1:7" x14ac:dyDescent="0.25">
      <c r="A72" s="22"/>
      <c r="B72" s="3">
        <f>IF(B71=0,0,IF('Questions &amp; Outcomes'!$E$8-Calculations!B71+MAX($B$10:$B$20)&gt;0,Calculations!B71+1,0))</f>
        <v>0</v>
      </c>
      <c r="C72" s="3">
        <f>IF(B72-MAX(B59:B69)&gt;0,('Questions &amp; Outcomes'!$E$5-'Questions &amp; Outcomes'!$E$7)*(1+'Questions &amp; Outcomes'!$E$9)^B72,0)</f>
        <v>0</v>
      </c>
      <c r="D72" s="3">
        <f>C72/((1+'Questions &amp; Outcomes'!$E$10)^B72)</f>
        <v>0</v>
      </c>
      <c r="E72" s="3">
        <f t="shared" si="5"/>
        <v>142019.12012121896</v>
      </c>
      <c r="F72" s="3"/>
      <c r="G72" s="3" t="str">
        <f t="shared" si="0"/>
        <v xml:space="preserve"> </v>
      </c>
    </row>
    <row r="73" spans="1:7" x14ac:dyDescent="0.25">
      <c r="A73" s="22"/>
      <c r="B73" s="3">
        <f>IF(B72=0,0,IF('Questions &amp; Outcomes'!$E$8-Calculations!B72+MAX($B$10:$B$20)&gt;0,Calculations!B72+1,0))</f>
        <v>0</v>
      </c>
      <c r="C73" s="3">
        <f>IF(B73-MAX(B60:B70)&gt;0,('Questions &amp; Outcomes'!$E$5-'Questions &amp; Outcomes'!$E$7)*(1+'Questions &amp; Outcomes'!$E$9)^B73,0)</f>
        <v>0</v>
      </c>
      <c r="D73" s="3">
        <f>C73/((1+'Questions &amp; Outcomes'!$E$10)^B73)</f>
        <v>0</v>
      </c>
      <c r="E73" s="3">
        <f t="shared" si="5"/>
        <v>142019.12012121896</v>
      </c>
      <c r="F73" s="3"/>
      <c r="G73" s="3" t="str">
        <f t="shared" si="0"/>
        <v xml:space="preserve"> </v>
      </c>
    </row>
    <row r="74" spans="1:7" x14ac:dyDescent="0.25">
      <c r="A74" s="22"/>
      <c r="B74" s="3">
        <f>IF(B73=0,0,IF('Questions &amp; Outcomes'!$E$8-Calculations!B73+MAX($B$10:$B$20)&gt;0,Calculations!B73+1,0))</f>
        <v>0</v>
      </c>
      <c r="C74" s="3">
        <f>IF(B74-MAX(B61:B71)&gt;0,('Questions &amp; Outcomes'!$E$5-'Questions &amp; Outcomes'!$E$7)*(1+'Questions &amp; Outcomes'!$E$9)^B74,0)</f>
        <v>0</v>
      </c>
      <c r="D74" s="3">
        <f>C74/((1+'Questions &amp; Outcomes'!$E$10)^B74)</f>
        <v>0</v>
      </c>
      <c r="E74" s="3">
        <f t="shared" si="5"/>
        <v>142019.12012121896</v>
      </c>
      <c r="F74" s="3"/>
      <c r="G74" s="3" t="str">
        <f t="shared" si="0"/>
        <v xml:space="preserve"> </v>
      </c>
    </row>
    <row r="75" spans="1:7" x14ac:dyDescent="0.25">
      <c r="A75" s="22"/>
      <c r="B75" s="3">
        <f>IF(B74=0,0,IF('Questions &amp; Outcomes'!$E$8-Calculations!B74+MAX($B$10:$B$20)&gt;0,Calculations!B74+1,0))</f>
        <v>0</v>
      </c>
      <c r="C75" s="3">
        <f>IF(B75-MAX(B62:B72)&gt;0,('Questions &amp; Outcomes'!$E$5-'Questions &amp; Outcomes'!$E$7)*(1+'Questions &amp; Outcomes'!$E$9)^B75,0)</f>
        <v>0</v>
      </c>
      <c r="D75" s="3">
        <f>C75/((1+'Questions &amp; Outcomes'!$E$10)^B75)</f>
        <v>0</v>
      </c>
      <c r="E75" s="3">
        <f t="shared" si="5"/>
        <v>142019.12012121896</v>
      </c>
      <c r="F75" s="3"/>
      <c r="G75" s="3" t="str">
        <f t="shared" ref="G75:G76" si="6">IF(C75&lt;&gt;0,C75," ")</f>
        <v xml:space="preserve"> </v>
      </c>
    </row>
    <row r="76" spans="1:7" ht="15.75" thickBot="1" x14ac:dyDescent="0.3">
      <c r="A76" s="23"/>
      <c r="B76" s="3">
        <f>IF(B75=0,0,IF('Questions &amp; Outcomes'!$E$8-Calculations!B75+MAX($B$10:$B$20)&gt;0,Calculations!B75+1,0))</f>
        <v>0</v>
      </c>
      <c r="C76" s="3">
        <f>IF(B76-MAX(B63:B73)&gt;0,('Questions &amp; Outcomes'!$E$5-'Questions &amp; Outcomes'!$E$7)*(1+'Questions &amp; Outcomes'!$E$9)^B76,0)</f>
        <v>0</v>
      </c>
      <c r="D76" s="3">
        <f>C76/((1+'Questions &amp; Outcomes'!$E$10)^B76)</f>
        <v>0</v>
      </c>
      <c r="E76" s="3">
        <f t="shared" si="5"/>
        <v>142019.12012121896</v>
      </c>
      <c r="F76" s="3"/>
      <c r="G76" s="3" t="str">
        <f t="shared" si="6"/>
        <v xml:space="preserve"> </v>
      </c>
    </row>
    <row r="77" spans="1:7" x14ac:dyDescent="0.25">
      <c r="C77" s="1"/>
      <c r="D77" s="1"/>
      <c r="E77" s="1"/>
    </row>
    <row r="78" spans="1:7" x14ac:dyDescent="0.25">
      <c r="C78" s="1"/>
      <c r="D78" s="1"/>
      <c r="E78" s="1"/>
    </row>
    <row r="79" spans="1:7" x14ac:dyDescent="0.25">
      <c r="C79" s="1"/>
      <c r="D79" s="1"/>
      <c r="E79" s="1"/>
    </row>
    <row r="80" spans="1:7" x14ac:dyDescent="0.25">
      <c r="C80" s="1"/>
      <c r="D80" s="1"/>
      <c r="E80" s="1"/>
    </row>
    <row r="81" spans="3:5" x14ac:dyDescent="0.25">
      <c r="C81" s="1"/>
      <c r="D81" s="1"/>
      <c r="E81" s="1"/>
    </row>
    <row r="82" spans="3:5" x14ac:dyDescent="0.25">
      <c r="C82" s="1"/>
      <c r="D82" s="1"/>
      <c r="E82" s="1"/>
    </row>
    <row r="83" spans="3:5" x14ac:dyDescent="0.25">
      <c r="C83" s="1"/>
      <c r="D83" s="1"/>
      <c r="E83" s="1"/>
    </row>
    <row r="84" spans="3:5" x14ac:dyDescent="0.25">
      <c r="C84" s="1"/>
      <c r="D84" s="1"/>
      <c r="E84" s="1"/>
    </row>
    <row r="85" spans="3:5" x14ac:dyDescent="0.25">
      <c r="C85" s="1"/>
      <c r="D85" s="1"/>
      <c r="E85" s="1"/>
    </row>
    <row r="86" spans="3:5" x14ac:dyDescent="0.25">
      <c r="C86" s="1"/>
      <c r="D86" s="1"/>
      <c r="E86" s="1"/>
    </row>
    <row r="87" spans="3:5" x14ac:dyDescent="0.25">
      <c r="C87" s="1"/>
      <c r="D87" s="1"/>
      <c r="E87" s="1"/>
    </row>
    <row r="88" spans="3:5" x14ac:dyDescent="0.25">
      <c r="C88" s="1"/>
      <c r="D88" s="1"/>
      <c r="E88" s="1"/>
    </row>
  </sheetData>
  <sheetProtection sheet="1" objects="1" scenarios="1"/>
  <mergeCells count="2">
    <mergeCell ref="A10:A20"/>
    <mergeCell ref="A23:A7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69D38D6F00243A0B00E9C580DF17A" ma:contentTypeVersion="13" ma:contentTypeDescription="Create a new document." ma:contentTypeScope="" ma:versionID="76b9f3d90259b5df45e45c26dc4c6678">
  <xsd:schema xmlns:xsd="http://www.w3.org/2001/XMLSchema" xmlns:xs="http://www.w3.org/2001/XMLSchema" xmlns:p="http://schemas.microsoft.com/office/2006/metadata/properties" xmlns:ns3="c2612fa5-ccce-4251-b75c-38c81acd357a" xmlns:ns4="069fdbfb-56fb-4063-9646-a6eb9499c54a" targetNamespace="http://schemas.microsoft.com/office/2006/metadata/properties" ma:root="true" ma:fieldsID="643ccb298913e338398dbfa93aabbcc1" ns3:_="" ns4:_="">
    <xsd:import namespace="c2612fa5-ccce-4251-b75c-38c81acd357a"/>
    <xsd:import namespace="069fdbfb-56fb-4063-9646-a6eb9499c5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12fa5-ccce-4251-b75c-38c81acd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fdbfb-56fb-4063-9646-a6eb9499c54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FA8B2B-95AB-4B55-90D9-CC81881EBA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12fa5-ccce-4251-b75c-38c81acd357a"/>
    <ds:schemaRef ds:uri="069fdbfb-56fb-4063-9646-a6eb9499c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C1D89F-3250-4590-94B3-EC90762FF299}">
  <ds:schemaRefs>
    <ds:schemaRef ds:uri="http://schemas.microsoft.com/sharepoint/v3/contenttype/forms"/>
  </ds:schemaRefs>
</ds:datastoreItem>
</file>

<file path=customXml/itemProps3.xml><?xml version="1.0" encoding="utf-8"?>
<ds:datastoreItem xmlns:ds="http://schemas.openxmlformats.org/officeDocument/2006/customXml" ds:itemID="{005D8DA9-0737-447D-A433-1A473E4632CB}">
  <ds:schemaRefs>
    <ds:schemaRef ds:uri="http://purl.org/dc/dcmitype/"/>
    <ds:schemaRef ds:uri="http://schemas.microsoft.com/office/2006/metadata/properties"/>
    <ds:schemaRef ds:uri="http://purl.org/dc/terms/"/>
    <ds:schemaRef ds:uri="http://schemas.openxmlformats.org/package/2006/metadata/core-properties"/>
    <ds:schemaRef ds:uri="c2612fa5-ccce-4251-b75c-38c81acd357a"/>
    <ds:schemaRef ds:uri="http://schemas.microsoft.com/office/2006/documentManagement/types"/>
    <ds:schemaRef ds:uri="http://purl.org/dc/elements/1.1/"/>
    <ds:schemaRef ds:uri="http://www.w3.org/XML/1998/namespace"/>
    <ds:schemaRef ds:uri="http://schemas.microsoft.com/office/infopath/2007/PartnerControls"/>
    <ds:schemaRef ds:uri="069fdbfb-56fb-4063-9646-a6eb9499c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Questions &amp; Outcomes</vt:lpstr>
      <vt:lpstr>Calculations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 Haskell</cp:lastModifiedBy>
  <cp:lastPrinted>2011-12-16T00:25:36Z</cp:lastPrinted>
  <dcterms:created xsi:type="dcterms:W3CDTF">2011-12-08T13:13:52Z</dcterms:created>
  <dcterms:modified xsi:type="dcterms:W3CDTF">2020-11-03T22:28:23Z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0x01010054469D38D6F00243A0B00E9C580DF17A</vt:lpwstr>
  </property>
</Properties>
</file>