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haskell\OneDrive\EXCEL TEMPLATES\"/>
    </mc:Choice>
  </mc:AlternateContent>
  <bookViews>
    <workbookView xWindow="0" yWindow="0" windowWidth="28800" windowHeight="12300"/>
  </bookViews>
  <sheets>
    <sheet name="Practic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1" i="2" l="1"/>
  <c r="F43" i="2" s="1"/>
  <c r="F44" i="2" s="1"/>
  <c r="E21" i="2"/>
  <c r="F32" i="2"/>
  <c r="D14" i="2"/>
  <c r="I15" i="2" l="1"/>
  <c r="I16" i="2" s="1"/>
  <c r="I17" i="2" s="1"/>
  <c r="C15" i="2"/>
  <c r="C16" i="2" s="1"/>
  <c r="C17" i="2" s="1"/>
  <c r="C18" i="2" s="1"/>
  <c r="D15" i="2"/>
  <c r="D16" i="2" s="1"/>
  <c r="D17" i="2" s="1"/>
  <c r="D18" i="2" s="1"/>
  <c r="J17" i="2" l="1"/>
  <c r="J13" i="2"/>
  <c r="E17" i="2"/>
  <c r="J14" i="2"/>
  <c r="E14" i="2" l="1"/>
  <c r="J15" i="2"/>
  <c r="E22" i="2"/>
  <c r="E20" i="2" l="1"/>
  <c r="E23" i="2" s="1"/>
  <c r="F14" i="2"/>
  <c r="E15" i="2"/>
  <c r="K19" i="2" l="1"/>
  <c r="F36" i="2"/>
  <c r="F15" i="2"/>
  <c r="E16" i="2"/>
  <c r="J16" i="2"/>
  <c r="K23" i="2"/>
  <c r="F42" i="2" l="1"/>
  <c r="K21" i="2"/>
  <c r="K20" i="2"/>
  <c r="K22" i="2"/>
  <c r="F16" i="2"/>
  <c r="F17" i="2" s="1"/>
</calcChain>
</file>

<file path=xl/sharedStrings.xml><?xml version="1.0" encoding="utf-8"?>
<sst xmlns="http://schemas.openxmlformats.org/spreadsheetml/2006/main" count="38" uniqueCount="37">
  <si>
    <r>
      <t>g</t>
    </r>
    <r>
      <rPr>
        <b/>
        <vertAlign val="subscript"/>
        <sz val="11"/>
        <color theme="1"/>
        <rFont val="Calibri"/>
        <family val="2"/>
        <scheme val="minor"/>
      </rPr>
      <t>1-4</t>
    </r>
  </si>
  <si>
    <t>Cash Flow</t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</si>
  <si>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CF</t>
    </r>
  </si>
  <si>
    <r>
      <t>∑PV</t>
    </r>
    <r>
      <rPr>
        <b/>
        <vertAlign val="subscript"/>
        <sz val="11"/>
        <color theme="1"/>
        <rFont val="Calibri"/>
        <family val="2"/>
      </rPr>
      <t>CF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</si>
  <si>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DCF</t>
    </r>
  </si>
  <si>
    <r>
      <t>PV</t>
    </r>
    <r>
      <rPr>
        <b/>
        <vertAlign val="subscript"/>
        <sz val="11"/>
        <color theme="1"/>
        <rFont val="Calibri"/>
        <family val="2"/>
        <scheme val="minor"/>
      </rPr>
      <t>CV</t>
    </r>
  </si>
  <si>
    <t>IRR</t>
  </si>
  <si>
    <t>MIRR</t>
  </si>
  <si>
    <t>Profit Index</t>
  </si>
  <si>
    <t>Cash flows for NPV, IRR &amp; MIRR</t>
  </si>
  <si>
    <t>Decision Making Criteria: NPV, IRR, MIRR, Payback and Profit Index</t>
  </si>
  <si>
    <r>
      <t>g</t>
    </r>
    <r>
      <rPr>
        <b/>
        <vertAlign val="subscript"/>
        <sz val="11"/>
        <color theme="1"/>
        <rFont val="Calibri"/>
        <family val="2"/>
        <scheme val="minor"/>
      </rPr>
      <t>5+</t>
    </r>
  </si>
  <si>
    <t>Years</t>
  </si>
  <si>
    <r>
      <t>CF</t>
    </r>
    <r>
      <rPr>
        <b/>
        <vertAlign val="subscript"/>
        <sz val="11"/>
        <color theme="1"/>
        <rFont val="Calibri"/>
        <family val="2"/>
        <scheme val="minor"/>
      </rPr>
      <t>0(EXPLICIT)</t>
    </r>
  </si>
  <si>
    <t>CV</t>
  </si>
  <si>
    <t>Proposed Investment</t>
  </si>
  <si>
    <t>Present Value</t>
  </si>
  <si>
    <r>
      <t>NPV = PV</t>
    </r>
    <r>
      <rPr>
        <b/>
        <vertAlign val="subscript"/>
        <sz val="11"/>
        <color theme="1"/>
        <rFont val="Calibri"/>
        <family val="2"/>
        <scheme val="minor"/>
      </rPr>
      <t>Benefits</t>
    </r>
    <r>
      <rPr>
        <b/>
        <sz val="11"/>
        <color theme="1"/>
        <rFont val="Calibri"/>
        <family val="2"/>
        <scheme val="minor"/>
      </rPr>
      <t xml:space="preserve"> - PV</t>
    </r>
    <r>
      <rPr>
        <b/>
        <vertAlign val="subscript"/>
        <sz val="11"/>
        <color theme="1"/>
        <rFont val="Calibri"/>
        <family val="2"/>
        <scheme val="minor"/>
      </rPr>
      <t>Costs</t>
    </r>
  </si>
  <si>
    <r>
      <t>NPV = PV</t>
    </r>
    <r>
      <rPr>
        <b/>
        <vertAlign val="subscript"/>
        <sz val="11"/>
        <color theme="1"/>
        <rFont val="Calibri"/>
        <family val="2"/>
        <scheme val="minor"/>
      </rPr>
      <t xml:space="preserve">DCF </t>
    </r>
    <r>
      <rPr>
        <b/>
        <sz val="11"/>
        <color theme="1"/>
        <rFont val="Calibri"/>
        <family val="2"/>
        <scheme val="minor"/>
      </rPr>
      <t>- Investment</t>
    </r>
  </si>
  <si>
    <t>Discount Rate</t>
  </si>
  <si>
    <t>Book value of Debt</t>
  </si>
  <si>
    <t>Coupon Rate</t>
  </si>
  <si>
    <t>Face Value</t>
  </si>
  <si>
    <t>Years Remaining</t>
  </si>
  <si>
    <t>Current Yield</t>
  </si>
  <si>
    <t>Market Value of Debt</t>
  </si>
  <si>
    <t>Periods Per Year</t>
  </si>
  <si>
    <t>Market Value of Equity</t>
  </si>
  <si>
    <t>Cash on Hand</t>
  </si>
  <si>
    <t>Common Shares</t>
  </si>
  <si>
    <t>Market Cap Preferred</t>
  </si>
  <si>
    <t>Market Cap Common</t>
  </si>
  <si>
    <t>Common Per Share</t>
  </si>
  <si>
    <t>Preferred Per Share</t>
  </si>
  <si>
    <t>Long-Term Capital Debt</t>
  </si>
  <si>
    <t>Preferred Shares 3:1 convertible</t>
  </si>
  <si>
    <t>Conversion 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</si>
</sst>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&quot;$&quot;#,##0.0_);[Red]\(&quot;$&quot;#,##0.0\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sz val="11"/>
      <color rgb="FF0000CC"/>
      <name val="Calibri"/>
      <family val="2"/>
      <scheme val="minor"/>
    </font>
    <font>
      <b/>
      <sz val="11"/>
      <color rgb="FF0000CC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  <font>
      <sz val="11"/>
      <name val="Calibri"/>
      <family val="2"/>
      <scheme val="minor"/>
    </font>
    <font>
      <b/>
      <sz val="11"/>
      <color theme="3" tint="0.79998168889431442"/>
      <name val="Calibri"/>
      <family val="2"/>
      <scheme val="minor"/>
    </font>
    <font>
      <sz val="11"/>
      <color theme="3" tint="0.79998168889431442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7">
    <xf numFmtId="0" fontId="0" fillId="0" borderId="0" xfId="0"/>
    <xf numFmtId="43" fontId="0" fillId="0" borderId="0" xfId="1" applyFont="1"/>
    <xf numFmtId="0" fontId="2" fillId="0" borderId="0" xfId="0" applyFont="1"/>
    <xf numFmtId="8" fontId="0" fillId="0" borderId="0" xfId="0" applyNumberFormat="1"/>
    <xf numFmtId="164" fontId="0" fillId="0" borderId="0" xfId="0" applyNumberFormat="1"/>
    <xf numFmtId="43" fontId="4" fillId="0" borderId="0" xfId="1" applyFont="1"/>
    <xf numFmtId="0" fontId="5" fillId="0" borderId="0" xfId="0" applyFont="1" applyAlignment="1">
      <alignment horizontal="center"/>
    </xf>
    <xf numFmtId="8" fontId="4" fillId="0" borderId="0" xfId="1" applyNumberFormat="1" applyFont="1"/>
    <xf numFmtId="6" fontId="0" fillId="0" borderId="0" xfId="0" applyNumberFormat="1" applyAlignment="1">
      <alignment horizontal="center"/>
    </xf>
    <xf numFmtId="0" fontId="2" fillId="0" borderId="0" xfId="0" applyFont="1" applyAlignment="1">
      <alignment horizontal="center" wrapText="1"/>
    </xf>
    <xf numFmtId="6" fontId="0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6" fontId="0" fillId="0" borderId="0" xfId="0" applyNumberFormat="1"/>
    <xf numFmtId="10" fontId="0" fillId="0" borderId="0" xfId="0" applyNumberFormat="1"/>
    <xf numFmtId="0" fontId="0" fillId="0" borderId="0" xfId="0" applyFont="1" applyAlignment="1">
      <alignment horizontal="right"/>
    </xf>
    <xf numFmtId="165" fontId="0" fillId="0" borderId="0" xfId="1" applyNumberFormat="1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/>
    <xf numFmtId="10" fontId="0" fillId="0" borderId="0" xfId="2" applyNumberFormat="1" applyFont="1" applyAlignment="1">
      <alignment horizontal="right"/>
    </xf>
    <xf numFmtId="6" fontId="0" fillId="0" borderId="0" xfId="0" applyNumberFormat="1" applyAlignment="1">
      <alignment horizontal="right"/>
    </xf>
    <xf numFmtId="6" fontId="0" fillId="0" borderId="0" xfId="0" applyNumberFormat="1" applyFont="1" applyAlignment="1">
      <alignment horizontal="right"/>
    </xf>
    <xf numFmtId="43" fontId="0" fillId="0" borderId="0" xfId="0" applyNumberFormat="1"/>
    <xf numFmtId="0" fontId="6" fillId="0" borderId="0" xfId="0" applyFont="1" applyAlignment="1">
      <alignment horizontal="center"/>
    </xf>
    <xf numFmtId="10" fontId="0" fillId="0" borderId="0" xfId="2" applyNumberFormat="1" applyFont="1"/>
    <xf numFmtId="10" fontId="8" fillId="0" borderId="0" xfId="0" applyNumberFormat="1" applyFont="1"/>
    <xf numFmtId="43" fontId="0" fillId="0" borderId="0" xfId="1" applyFont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2" fontId="0" fillId="0" borderId="0" xfId="0" applyNumberFormat="1"/>
    <xf numFmtId="165" fontId="0" fillId="0" borderId="0" xfId="1" applyNumberFormat="1" applyFont="1"/>
    <xf numFmtId="6" fontId="0" fillId="0" borderId="0" xfId="1" applyNumberFormat="1" applyFont="1"/>
    <xf numFmtId="165" fontId="4" fillId="0" borderId="0" xfId="1" applyNumberFormat="1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43" fontId="8" fillId="0" borderId="0" xfId="1" applyFont="1"/>
    <xf numFmtId="43" fontId="2" fillId="0" borderId="0" xfId="1" applyFont="1"/>
    <xf numFmtId="43" fontId="0" fillId="0" borderId="0" xfId="1" applyNumberFormat="1" applyFont="1"/>
    <xf numFmtId="0" fontId="9" fillId="0" borderId="0" xfId="0" applyFont="1"/>
    <xf numFmtId="43" fontId="10" fillId="0" borderId="0" xfId="1" applyFont="1"/>
    <xf numFmtId="9" fontId="0" fillId="0" borderId="0" xfId="2" applyFont="1" applyAlignment="1">
      <alignment horizontal="right"/>
    </xf>
    <xf numFmtId="0" fontId="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11" fillId="0" borderId="0" xfId="0" applyFont="1"/>
    <xf numFmtId="0" fontId="8" fillId="0" borderId="0" xfId="0" applyFont="1"/>
    <xf numFmtId="165" fontId="8" fillId="0" borderId="0" xfId="1" applyNumberFormat="1" applyFont="1"/>
    <xf numFmtId="165" fontId="0" fillId="0" borderId="0" xfId="0" applyNumberFormat="1" applyFont="1" applyAlignment="1">
      <alignment horizontal="center"/>
    </xf>
    <xf numFmtId="20" fontId="8" fillId="0" borderId="0" xfId="0" quotePrefix="1" applyNumberFormat="1" applyFont="1" applyAlignment="1">
      <alignment horizontal="center"/>
    </xf>
    <xf numFmtId="165" fontId="10" fillId="0" borderId="0" xfId="1" applyNumberFormat="1" applyFont="1"/>
    <xf numFmtId="165" fontId="2" fillId="0" borderId="0" xfId="1" applyNumberFormat="1" applyFont="1" applyAlignment="1">
      <alignment horizontal="center"/>
    </xf>
    <xf numFmtId="0" fontId="11" fillId="0" borderId="0" xfId="1" applyNumberFormat="1" applyFont="1"/>
    <xf numFmtId="0" fontId="11" fillId="0" borderId="0" xfId="0" applyNumberFormat="1" applyFont="1"/>
    <xf numFmtId="8" fontId="11" fillId="0" borderId="0" xfId="0" applyNumberFormat="1" applyFont="1"/>
    <xf numFmtId="43" fontId="8" fillId="0" borderId="0" xfId="1" applyFont="1" applyAlignment="1">
      <alignment horizontal="left" vertic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71"/>
  <sheetViews>
    <sheetView tabSelected="1" topLeftCell="B10" workbookViewId="0">
      <selection activeCell="G43" sqref="G43"/>
    </sheetView>
  </sheetViews>
  <sheetFormatPr defaultRowHeight="15" x14ac:dyDescent="0.25"/>
  <cols>
    <col min="2" max="3" width="3.7109375" customWidth="1"/>
    <col min="4" max="5" width="15.7109375" customWidth="1"/>
    <col min="6" max="6" width="13.5703125" bestFit="1" customWidth="1"/>
    <col min="7" max="8" width="12.7109375" customWidth="1"/>
    <col min="9" max="9" width="7.7109375" customWidth="1"/>
    <col min="10" max="10" width="15.7109375" customWidth="1"/>
    <col min="11" max="11" width="13.28515625" bestFit="1" customWidth="1"/>
    <col min="12" max="12" width="12.7109375" customWidth="1"/>
    <col min="13" max="14" width="3.7109375" customWidth="1"/>
    <col min="15" max="15" width="12.7109375" customWidth="1"/>
    <col min="16" max="16" width="13.28515625" bestFit="1" customWidth="1"/>
    <col min="17" max="19" width="12.7109375" customWidth="1"/>
    <col min="20" max="20" width="10.7109375" bestFit="1" customWidth="1"/>
    <col min="21" max="22" width="15.7109375" customWidth="1"/>
  </cols>
  <sheetData>
    <row r="1" spans="2:22" x14ac:dyDescent="0.25">
      <c r="C1" s="36" t="s">
        <v>10</v>
      </c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2"/>
      <c r="S1" s="32"/>
    </row>
    <row r="3" spans="2:22" x14ac:dyDescent="0.25">
      <c r="C3" s="44"/>
      <c r="D3" s="44"/>
      <c r="E3" s="44"/>
      <c r="F3" s="44"/>
      <c r="G3" s="34"/>
      <c r="H3" s="34"/>
      <c r="I3" s="44"/>
      <c r="J3" s="44"/>
      <c r="K3" s="32"/>
      <c r="L3" s="32"/>
      <c r="N3" s="44"/>
      <c r="O3" s="44"/>
      <c r="P3" s="44"/>
      <c r="Q3" s="44"/>
      <c r="R3" s="32"/>
      <c r="S3" s="32"/>
    </row>
    <row r="4" spans="2:22" x14ac:dyDescent="0.25">
      <c r="D4" s="32" t="s">
        <v>19</v>
      </c>
      <c r="E4" s="42">
        <v>0.12</v>
      </c>
      <c r="I4" s="14"/>
      <c r="O4" s="32"/>
      <c r="P4" s="14"/>
    </row>
    <row r="5" spans="2:22" ht="18" x14ac:dyDescent="0.35">
      <c r="D5" s="32" t="s">
        <v>13</v>
      </c>
      <c r="E5" s="15">
        <v>200000</v>
      </c>
      <c r="I5" s="15"/>
      <c r="O5" s="32"/>
      <c r="P5" s="14"/>
    </row>
    <row r="6" spans="2:22" ht="18" x14ac:dyDescent="0.35">
      <c r="D6" s="32" t="s">
        <v>0</v>
      </c>
      <c r="E6" s="18">
        <v>0.13</v>
      </c>
      <c r="I6" s="18"/>
      <c r="O6" s="32"/>
      <c r="P6" s="18"/>
    </row>
    <row r="7" spans="2:22" ht="18" x14ac:dyDescent="0.35">
      <c r="D7" s="32" t="s">
        <v>11</v>
      </c>
      <c r="E7" s="18">
        <v>0.05</v>
      </c>
      <c r="I7" s="18"/>
      <c r="O7" s="32"/>
      <c r="P7" s="18"/>
    </row>
    <row r="8" spans="2:22" x14ac:dyDescent="0.25">
      <c r="D8" s="32"/>
      <c r="E8" s="16"/>
      <c r="I8" s="16"/>
      <c r="O8" s="32"/>
      <c r="P8" s="18"/>
    </row>
    <row r="9" spans="2:22" ht="30" x14ac:dyDescent="0.25">
      <c r="D9" s="33" t="s">
        <v>15</v>
      </c>
      <c r="E9" s="15">
        <v>3750000</v>
      </c>
      <c r="I9" s="19"/>
      <c r="O9" s="9"/>
      <c r="P9" s="20"/>
    </row>
    <row r="10" spans="2:22" x14ac:dyDescent="0.25">
      <c r="D10" s="33"/>
      <c r="E10" s="15"/>
      <c r="I10" s="15"/>
      <c r="O10" s="9"/>
      <c r="P10" s="15"/>
    </row>
    <row r="11" spans="2:22" x14ac:dyDescent="0.25">
      <c r="D11" s="9"/>
      <c r="E11" s="8"/>
      <c r="J11" s="45" t="s">
        <v>9</v>
      </c>
      <c r="O11" s="9"/>
      <c r="P11" s="10"/>
    </row>
    <row r="12" spans="2:22" ht="18" x14ac:dyDescent="0.35">
      <c r="B12" s="44" t="s">
        <v>12</v>
      </c>
      <c r="C12" s="44"/>
      <c r="D12" s="11" t="s">
        <v>1</v>
      </c>
      <c r="E12" s="11" t="s">
        <v>2</v>
      </c>
      <c r="F12" s="26" t="s">
        <v>3</v>
      </c>
      <c r="G12" s="26"/>
      <c r="H12" s="27"/>
      <c r="I12" s="43" t="s">
        <v>12</v>
      </c>
      <c r="J12" s="45"/>
      <c r="K12" s="36"/>
      <c r="L12" s="27"/>
      <c r="M12" s="16"/>
      <c r="N12" s="16"/>
      <c r="O12" s="11"/>
      <c r="P12" s="11"/>
      <c r="Q12" s="26"/>
      <c r="R12" s="27"/>
      <c r="S12" s="27"/>
      <c r="T12" s="16"/>
      <c r="U12" s="2"/>
      <c r="V12" s="17"/>
    </row>
    <row r="13" spans="2:22" x14ac:dyDescent="0.25">
      <c r="C13" s="2">
        <v>0</v>
      </c>
      <c r="D13" s="37"/>
      <c r="E13" s="5"/>
      <c r="F13" s="5"/>
      <c r="G13" s="5"/>
      <c r="H13" s="5"/>
      <c r="I13" s="34">
        <v>0</v>
      </c>
      <c r="J13" s="29">
        <f>-E9</f>
        <v>-3750000</v>
      </c>
      <c r="L13" s="5"/>
      <c r="N13" s="2"/>
      <c r="O13" s="31"/>
      <c r="P13" s="5"/>
      <c r="Q13" s="5"/>
      <c r="R13" s="5"/>
      <c r="S13" s="5"/>
      <c r="U13" s="1"/>
      <c r="V13" s="1"/>
    </row>
    <row r="14" spans="2:22" x14ac:dyDescent="0.25">
      <c r="C14" s="2">
        <v>1</v>
      </c>
      <c r="D14" s="29">
        <f>E5*(1+$E$6)</f>
        <v>225999.99999999997</v>
      </c>
      <c r="E14" s="29">
        <f>D14/((1+E$4)^C14)</f>
        <v>201785.71428571423</v>
      </c>
      <c r="F14" s="29">
        <f>F13+E14</f>
        <v>201785.71428571423</v>
      </c>
      <c r="G14" s="1"/>
      <c r="H14" s="1"/>
      <c r="I14" s="34">
        <v>1</v>
      </c>
      <c r="J14" s="29">
        <f>D14</f>
        <v>225999.99999999997</v>
      </c>
      <c r="L14" s="1"/>
      <c r="N14" s="2"/>
      <c r="O14" s="29"/>
      <c r="P14" s="1"/>
      <c r="Q14" s="1"/>
      <c r="R14" s="1"/>
      <c r="S14" s="1"/>
      <c r="U14" s="1"/>
      <c r="V14" s="1"/>
    </row>
    <row r="15" spans="2:22" x14ac:dyDescent="0.25">
      <c r="C15" s="2">
        <f>C14+1</f>
        <v>2</v>
      </c>
      <c r="D15" s="29">
        <f>D14*(1+$E$6)</f>
        <v>255379.99999999994</v>
      </c>
      <c r="E15" s="29">
        <f t="shared" ref="E15:E17" si="0">D15/((1+E$4)^C15)</f>
        <v>203587.37244897953</v>
      </c>
      <c r="F15" s="29">
        <f t="shared" ref="F15:F17" si="1">F14+E15</f>
        <v>405373.08673469373</v>
      </c>
      <c r="G15" s="1"/>
      <c r="H15" s="1"/>
      <c r="I15" s="34">
        <f>I14+1</f>
        <v>2</v>
      </c>
      <c r="J15" s="29">
        <f>D15</f>
        <v>255379.99999999994</v>
      </c>
      <c r="L15" s="1"/>
      <c r="N15" s="2"/>
      <c r="O15" s="29"/>
      <c r="P15" s="1"/>
      <c r="Q15" s="1"/>
      <c r="R15" s="1"/>
      <c r="S15" s="1"/>
      <c r="U15" s="1"/>
      <c r="V15" s="1"/>
    </row>
    <row r="16" spans="2:22" x14ac:dyDescent="0.25">
      <c r="C16" s="2">
        <f t="shared" ref="C16:C18" si="2">C15+1</f>
        <v>3</v>
      </c>
      <c r="D16" s="29">
        <f>D15*(1+$E$6)</f>
        <v>288579.39999999991</v>
      </c>
      <c r="E16" s="29">
        <f t="shared" si="0"/>
        <v>205405.11684584536</v>
      </c>
      <c r="F16" s="29">
        <f t="shared" si="1"/>
        <v>610778.20358053909</v>
      </c>
      <c r="G16" s="1"/>
      <c r="H16" s="1"/>
      <c r="I16" s="34">
        <f t="shared" ref="I16:I17" si="3">I15+1</f>
        <v>3</v>
      </c>
      <c r="J16" s="29">
        <f>D16</f>
        <v>288579.39999999991</v>
      </c>
      <c r="L16" s="1"/>
      <c r="N16" s="2"/>
      <c r="O16" s="29"/>
      <c r="P16" s="1"/>
      <c r="Q16" s="1"/>
      <c r="R16" s="1"/>
      <c r="S16" s="1"/>
      <c r="U16" s="1"/>
      <c r="V16" s="1"/>
    </row>
    <row r="17" spans="2:22" x14ac:dyDescent="0.25">
      <c r="B17" s="2">
        <v>0</v>
      </c>
      <c r="C17" s="2">
        <f t="shared" si="2"/>
        <v>4</v>
      </c>
      <c r="D17" s="29">
        <f>D16*(1+$E$6)</f>
        <v>326094.72199999989</v>
      </c>
      <c r="E17" s="29">
        <f t="shared" si="0"/>
        <v>207239.09110339754</v>
      </c>
      <c r="F17" s="29">
        <f t="shared" si="1"/>
        <v>818017.29468393663</v>
      </c>
      <c r="G17" s="1"/>
      <c r="H17" s="1"/>
      <c r="I17" s="34">
        <f t="shared" si="3"/>
        <v>4</v>
      </c>
      <c r="J17" s="29">
        <f>D17+E21</f>
        <v>5217515.5519999992</v>
      </c>
      <c r="L17" s="1"/>
      <c r="N17" s="2"/>
      <c r="O17" s="29"/>
      <c r="P17" s="1"/>
      <c r="Q17" s="1"/>
      <c r="R17" s="1"/>
      <c r="S17" s="1"/>
      <c r="U17" s="1"/>
      <c r="V17" s="1"/>
    </row>
    <row r="18" spans="2:22" x14ac:dyDescent="0.25">
      <c r="B18" s="2">
        <v>1</v>
      </c>
      <c r="C18" s="46">
        <f t="shared" si="2"/>
        <v>5</v>
      </c>
      <c r="D18" s="29">
        <f>D17*(1+$E$7)</f>
        <v>342399.45809999987</v>
      </c>
      <c r="E18" s="51"/>
      <c r="F18" s="29"/>
      <c r="G18" s="1"/>
      <c r="H18" s="1"/>
      <c r="I18" s="1"/>
      <c r="J18" s="1"/>
      <c r="K18" s="1"/>
      <c r="L18" s="1"/>
      <c r="N18" s="2"/>
      <c r="O18" s="29"/>
      <c r="P18" s="1"/>
      <c r="Q18" s="1"/>
      <c r="R18" s="1"/>
      <c r="S18" s="1"/>
    </row>
    <row r="19" spans="2:22" ht="18" x14ac:dyDescent="0.35">
      <c r="B19" s="40"/>
      <c r="C19" s="40"/>
      <c r="D19" s="51"/>
      <c r="E19" s="51"/>
      <c r="F19" s="29"/>
      <c r="H19" s="1"/>
      <c r="J19" s="11" t="s">
        <v>18</v>
      </c>
      <c r="K19" s="29">
        <f>E23-E9</f>
        <v>176603.66123490036</v>
      </c>
      <c r="L19" s="1"/>
      <c r="N19" s="2"/>
      <c r="O19" s="29"/>
      <c r="P19" s="1"/>
      <c r="Q19" s="1"/>
      <c r="R19" s="1"/>
      <c r="S19" s="1"/>
    </row>
    <row r="20" spans="2:22" ht="18" x14ac:dyDescent="0.35">
      <c r="B20" s="40"/>
      <c r="C20" s="40"/>
      <c r="D20" s="52" t="s">
        <v>4</v>
      </c>
      <c r="E20" s="15">
        <f>NPV(E4,D14:D17)</f>
        <v>818017.29468393675</v>
      </c>
      <c r="F20" s="29"/>
      <c r="H20" s="1"/>
      <c r="J20" s="11" t="s">
        <v>17</v>
      </c>
      <c r="K20" s="29">
        <f>NPV(E4,J14:J17)+J13</f>
        <v>176603.66123490036</v>
      </c>
      <c r="L20" s="1"/>
      <c r="N20" s="2"/>
      <c r="O20" s="29"/>
      <c r="P20" s="1"/>
      <c r="Q20" s="1"/>
      <c r="R20" s="1"/>
      <c r="S20" s="1"/>
    </row>
    <row r="21" spans="2:22" x14ac:dyDescent="0.25">
      <c r="B21" s="40"/>
      <c r="C21" s="40"/>
      <c r="D21" s="52" t="s">
        <v>14</v>
      </c>
      <c r="E21" s="15">
        <f>D18/(E4-E7)</f>
        <v>4891420.8299999991</v>
      </c>
      <c r="F21" s="29"/>
      <c r="H21" s="1"/>
      <c r="J21" s="32" t="s">
        <v>6</v>
      </c>
      <c r="K21" s="13">
        <f>IRR(J13:J17)</f>
        <v>0.13407108284275426</v>
      </c>
      <c r="L21" s="1"/>
      <c r="N21" s="2"/>
      <c r="O21" s="29"/>
      <c r="P21" s="1"/>
      <c r="Q21" s="1"/>
      <c r="R21" s="1"/>
      <c r="S21" s="1"/>
    </row>
    <row r="22" spans="2:22" ht="18" x14ac:dyDescent="0.35">
      <c r="B22" s="40"/>
      <c r="C22" s="40"/>
      <c r="D22" s="52" t="s">
        <v>5</v>
      </c>
      <c r="E22" s="15">
        <f>E21/((1+E4)^C17)</f>
        <v>3108586.3665509638</v>
      </c>
      <c r="F22" s="29"/>
      <c r="H22" s="1"/>
      <c r="J22" s="32" t="s">
        <v>7</v>
      </c>
      <c r="K22" s="13">
        <f>MIRR(J13:J17,E4,E4)</f>
        <v>0.13295972737050632</v>
      </c>
      <c r="L22" s="1"/>
      <c r="N22" s="2"/>
      <c r="O22" s="29"/>
      <c r="P22" s="1"/>
      <c r="Q22" s="1"/>
      <c r="R22" s="1"/>
      <c r="S22" s="1"/>
    </row>
    <row r="23" spans="2:22" x14ac:dyDescent="0.25">
      <c r="B23" s="40"/>
      <c r="C23" s="40"/>
      <c r="D23" s="52" t="s">
        <v>16</v>
      </c>
      <c r="E23" s="15">
        <f>E20+E22</f>
        <v>3926603.6612349004</v>
      </c>
      <c r="F23" s="29"/>
      <c r="H23" s="38"/>
      <c r="J23" s="32" t="s">
        <v>8</v>
      </c>
      <c r="K23" s="28">
        <f>E23/E9</f>
        <v>1.0470943096626402</v>
      </c>
      <c r="L23" s="1"/>
      <c r="N23" s="2"/>
      <c r="O23" s="29"/>
      <c r="P23" s="1"/>
      <c r="Q23" s="1"/>
      <c r="R23" s="1"/>
      <c r="S23" s="1"/>
    </row>
    <row r="24" spans="2:22" x14ac:dyDescent="0.25">
      <c r="B24" s="40"/>
      <c r="C24" s="40"/>
      <c r="D24" s="41"/>
      <c r="E24" s="41"/>
      <c r="H24" s="38"/>
      <c r="I24" s="1"/>
      <c r="J24" s="1"/>
      <c r="K24" s="1"/>
      <c r="L24" s="1"/>
      <c r="N24" s="2"/>
      <c r="O24" s="29"/>
      <c r="P24" s="1"/>
      <c r="Q24" s="1"/>
      <c r="R24" s="1"/>
      <c r="S24" s="1"/>
    </row>
    <row r="25" spans="2:22" x14ac:dyDescent="0.25">
      <c r="B25" s="46" t="s">
        <v>34</v>
      </c>
      <c r="C25" s="40"/>
      <c r="H25" s="38"/>
      <c r="I25" s="1"/>
      <c r="J25" s="1"/>
      <c r="K25" s="1"/>
      <c r="L25" s="1"/>
      <c r="N25" s="2"/>
      <c r="O25" s="29"/>
      <c r="P25" s="1"/>
      <c r="Q25" s="1"/>
      <c r="R25" s="1"/>
      <c r="S25" s="1"/>
    </row>
    <row r="26" spans="2:22" x14ac:dyDescent="0.25">
      <c r="B26" s="40"/>
      <c r="C26" s="53" t="s">
        <v>20</v>
      </c>
      <c r="E26" s="37"/>
      <c r="F26" s="29">
        <v>1500000</v>
      </c>
      <c r="H26" s="38"/>
      <c r="I26" s="1"/>
      <c r="J26" s="1"/>
      <c r="K26" s="1"/>
      <c r="L26" s="1"/>
      <c r="N26" s="2"/>
      <c r="O26" s="29"/>
      <c r="P26" s="1"/>
      <c r="Q26" s="1"/>
      <c r="R26" s="1"/>
      <c r="S26" s="1"/>
    </row>
    <row r="27" spans="2:22" x14ac:dyDescent="0.25">
      <c r="B27" s="40"/>
      <c r="C27" s="53" t="s">
        <v>21</v>
      </c>
      <c r="E27" s="37"/>
      <c r="F27" s="23">
        <v>7.0000000000000007E-2</v>
      </c>
      <c r="H27" s="38"/>
      <c r="I27" s="1"/>
      <c r="J27" s="1"/>
      <c r="K27" s="1"/>
      <c r="L27" s="1"/>
      <c r="N27" s="2"/>
      <c r="O27" s="29"/>
      <c r="P27" s="1"/>
      <c r="Q27" s="1"/>
      <c r="R27" s="1"/>
      <c r="S27" s="1"/>
    </row>
    <row r="28" spans="2:22" x14ac:dyDescent="0.25">
      <c r="B28" s="40"/>
      <c r="C28" s="53" t="s">
        <v>22</v>
      </c>
      <c r="E28" s="37"/>
      <c r="F28" s="29">
        <v>1000</v>
      </c>
      <c r="H28" s="38"/>
      <c r="I28" s="1"/>
      <c r="J28" s="1"/>
      <c r="K28" s="1"/>
      <c r="L28" s="1"/>
      <c r="N28" s="2"/>
      <c r="O28" s="29"/>
      <c r="P28" s="1"/>
      <c r="Q28" s="1"/>
      <c r="R28" s="1"/>
      <c r="S28" s="1"/>
    </row>
    <row r="29" spans="2:22" x14ac:dyDescent="0.25">
      <c r="B29" s="40"/>
      <c r="C29" s="53" t="s">
        <v>23</v>
      </c>
      <c r="E29" s="37"/>
      <c r="F29">
        <v>18</v>
      </c>
      <c r="H29" s="38"/>
      <c r="I29" s="1"/>
      <c r="J29" s="1"/>
      <c r="K29" s="1"/>
      <c r="L29" s="1"/>
      <c r="N29" s="2"/>
      <c r="O29" s="29"/>
      <c r="P29" s="1"/>
      <c r="Q29" s="1"/>
      <c r="R29" s="1"/>
      <c r="S29" s="1"/>
    </row>
    <row r="30" spans="2:22" x14ac:dyDescent="0.25">
      <c r="B30" s="40"/>
      <c r="C30" s="53" t="s">
        <v>24</v>
      </c>
      <c r="E30" s="37"/>
      <c r="F30" s="23">
        <v>0.06</v>
      </c>
      <c r="H30" s="38"/>
      <c r="I30" s="1"/>
      <c r="J30" s="1"/>
      <c r="K30" s="1"/>
      <c r="L30" s="1"/>
      <c r="N30" s="2"/>
      <c r="O30" s="29"/>
      <c r="P30" s="1"/>
      <c r="Q30" s="1"/>
      <c r="R30" s="1"/>
      <c r="S30" s="1"/>
    </row>
    <row r="31" spans="2:22" x14ac:dyDescent="0.25">
      <c r="B31" s="40"/>
      <c r="C31" s="53" t="s">
        <v>26</v>
      </c>
      <c r="E31" s="37"/>
      <c r="F31">
        <v>2</v>
      </c>
      <c r="H31" s="38"/>
      <c r="I31" s="1"/>
      <c r="J31" s="1"/>
      <c r="K31" s="1"/>
      <c r="L31" s="1"/>
      <c r="N31" s="2"/>
      <c r="O31" s="29"/>
      <c r="P31" s="1"/>
      <c r="Q31" s="1"/>
      <c r="R31" s="1"/>
      <c r="S31" s="1"/>
    </row>
    <row r="32" spans="2:22" x14ac:dyDescent="0.25">
      <c r="B32" s="40"/>
      <c r="C32" s="53" t="s">
        <v>25</v>
      </c>
      <c r="E32" s="37"/>
      <c r="F32" s="29">
        <f>-PV(F30/F31,F29*F31,F28*F27/F31,F28)*F26/F28</f>
        <v>1663741.8937358283</v>
      </c>
      <c r="H32" s="38"/>
      <c r="I32" s="1"/>
      <c r="J32" s="1"/>
      <c r="K32" s="1"/>
      <c r="L32" s="1"/>
      <c r="N32" s="2"/>
      <c r="O32" s="29"/>
      <c r="P32" s="1"/>
      <c r="Q32" s="1"/>
      <c r="R32" s="1"/>
      <c r="S32" s="1"/>
    </row>
    <row r="33" spans="2:21" x14ac:dyDescent="0.25">
      <c r="B33" s="40"/>
      <c r="C33" s="53"/>
      <c r="E33" s="37"/>
      <c r="F33" s="29"/>
      <c r="H33" s="38"/>
      <c r="I33" s="1"/>
      <c r="J33" s="1"/>
      <c r="K33" s="1"/>
      <c r="L33" s="1"/>
      <c r="N33" s="2"/>
      <c r="O33" s="29"/>
      <c r="P33" s="1"/>
      <c r="Q33" s="1"/>
      <c r="R33" s="1"/>
      <c r="S33" s="1"/>
    </row>
    <row r="34" spans="2:21" x14ac:dyDescent="0.25">
      <c r="B34" s="53" t="s">
        <v>28</v>
      </c>
      <c r="E34" s="37"/>
      <c r="F34" s="1">
        <v>75000</v>
      </c>
      <c r="H34" s="38"/>
      <c r="I34" s="1"/>
      <c r="J34" s="1"/>
      <c r="K34" s="1"/>
      <c r="L34" s="1"/>
      <c r="N34" s="2"/>
      <c r="O34" s="29"/>
      <c r="P34" s="1"/>
      <c r="Q34" s="1"/>
      <c r="R34" s="1"/>
      <c r="S34" s="1"/>
    </row>
    <row r="35" spans="2:21" x14ac:dyDescent="0.25">
      <c r="B35" s="40"/>
      <c r="C35" s="2"/>
      <c r="H35" s="38"/>
      <c r="I35" s="1"/>
      <c r="J35" s="1"/>
      <c r="K35" s="1"/>
      <c r="L35" s="1"/>
      <c r="N35" s="2"/>
      <c r="O35" s="29"/>
      <c r="P35" s="1"/>
      <c r="Q35" s="1"/>
      <c r="R35" s="1"/>
      <c r="S35" s="1"/>
    </row>
    <row r="36" spans="2:21" x14ac:dyDescent="0.25">
      <c r="B36" s="54" t="s">
        <v>27</v>
      </c>
      <c r="E36" s="47"/>
      <c r="F36" s="49">
        <f>E23-F32+F34</f>
        <v>2337861.767499072</v>
      </c>
      <c r="G36" s="34"/>
      <c r="H36" s="34"/>
      <c r="I36" s="25"/>
      <c r="J36" s="32"/>
      <c r="K36" s="32"/>
      <c r="L36" s="32"/>
      <c r="O36" s="32"/>
      <c r="P36" s="1"/>
      <c r="Q36" s="11"/>
      <c r="R36" s="11"/>
      <c r="S36" s="11"/>
      <c r="T36" s="22"/>
      <c r="U36" s="21"/>
    </row>
    <row r="37" spans="2:21" x14ac:dyDescent="0.25">
      <c r="C37" s="46"/>
      <c r="E37" s="47"/>
      <c r="I37" s="25"/>
      <c r="O37" s="32"/>
      <c r="P37" s="1"/>
      <c r="T37" s="32"/>
      <c r="U37" s="1"/>
    </row>
    <row r="38" spans="2:21" x14ac:dyDescent="0.25">
      <c r="C38" s="53" t="s">
        <v>29</v>
      </c>
      <c r="F38" s="48">
        <v>150000</v>
      </c>
      <c r="I38" s="25"/>
      <c r="O38" s="32"/>
      <c r="P38" s="1"/>
      <c r="T38" s="32"/>
      <c r="U38" s="21"/>
    </row>
    <row r="39" spans="2:21" x14ac:dyDescent="0.25">
      <c r="C39" s="46" t="s">
        <v>35</v>
      </c>
      <c r="E39" s="50"/>
      <c r="F39" s="29">
        <v>50000</v>
      </c>
      <c r="I39" s="25"/>
      <c r="O39" s="32"/>
      <c r="P39" s="1"/>
      <c r="T39" s="32"/>
      <c r="U39" s="23"/>
    </row>
    <row r="40" spans="2:21" x14ac:dyDescent="0.25">
      <c r="C40" s="55"/>
      <c r="D40" s="2" t="s">
        <v>36</v>
      </c>
      <c r="E40" s="56">
        <v>3</v>
      </c>
      <c r="I40" s="1"/>
      <c r="O40" s="3"/>
      <c r="P40" s="1"/>
    </row>
    <row r="41" spans="2:21" x14ac:dyDescent="0.25">
      <c r="C41" s="46" t="s">
        <v>31</v>
      </c>
      <c r="F41" s="29">
        <f>F36/(F38+F39/E40)*F38</f>
        <v>2104075.590749165</v>
      </c>
      <c r="I41" s="1"/>
      <c r="O41" s="32"/>
      <c r="P41" s="1"/>
      <c r="Q41" s="4"/>
      <c r="R41" s="4"/>
      <c r="S41" s="4"/>
    </row>
    <row r="42" spans="2:21" x14ac:dyDescent="0.25">
      <c r="C42" s="46" t="s">
        <v>32</v>
      </c>
      <c r="F42" s="1">
        <f>F41/F38</f>
        <v>14.027170604994433</v>
      </c>
      <c r="I42" s="1"/>
      <c r="O42" s="35"/>
      <c r="P42" s="1"/>
      <c r="Q42" s="4"/>
      <c r="R42" s="4"/>
      <c r="S42" s="4"/>
    </row>
    <row r="43" spans="2:21" x14ac:dyDescent="0.25">
      <c r="C43" s="46" t="s">
        <v>30</v>
      </c>
      <c r="F43" s="29">
        <f>F41/F38/E40*F39</f>
        <v>233786.1767499072</v>
      </c>
      <c r="I43" s="1"/>
      <c r="O43" s="34"/>
      <c r="P43" s="1"/>
      <c r="Q43" s="4"/>
      <c r="R43" s="4"/>
      <c r="S43" s="4"/>
    </row>
    <row r="44" spans="2:21" x14ac:dyDescent="0.25">
      <c r="C44" s="46" t="s">
        <v>33</v>
      </c>
      <c r="F44" s="21">
        <f>F43/F39</f>
        <v>4.6757235349981441</v>
      </c>
      <c r="I44" s="13"/>
      <c r="O44" s="32"/>
      <c r="P44" s="24"/>
    </row>
    <row r="45" spans="2:21" x14ac:dyDescent="0.25">
      <c r="I45" s="13"/>
      <c r="O45" s="32"/>
      <c r="P45" s="13"/>
    </row>
    <row r="46" spans="2:21" x14ac:dyDescent="0.25">
      <c r="I46" s="15"/>
      <c r="O46" s="32"/>
      <c r="P46" s="15"/>
    </row>
    <row r="47" spans="2:21" x14ac:dyDescent="0.25">
      <c r="I47" s="15"/>
      <c r="O47" s="9"/>
      <c r="P47" s="15"/>
    </row>
    <row r="48" spans="2:21" x14ac:dyDescent="0.25">
      <c r="I48" s="28"/>
      <c r="O48" s="32"/>
      <c r="P48" s="28"/>
    </row>
    <row r="49" spans="4:19" x14ac:dyDescent="0.25">
      <c r="D49" s="32"/>
      <c r="O49" s="6"/>
      <c r="P49" s="7"/>
    </row>
    <row r="50" spans="4:19" x14ac:dyDescent="0.25">
      <c r="G50" s="34"/>
      <c r="H50" s="34"/>
      <c r="I50" s="44"/>
      <c r="J50" s="44"/>
      <c r="K50" s="32"/>
      <c r="L50" s="32"/>
      <c r="O50" s="44"/>
      <c r="P50" s="44"/>
      <c r="Q50" s="44"/>
      <c r="R50" s="32"/>
      <c r="S50" s="32"/>
    </row>
    <row r="51" spans="4:19" x14ac:dyDescent="0.25">
      <c r="O51" s="12"/>
    </row>
    <row r="52" spans="4:19" x14ac:dyDescent="0.25">
      <c r="O52" s="30"/>
    </row>
    <row r="53" spans="4:19" x14ac:dyDescent="0.25">
      <c r="O53" s="30"/>
    </row>
    <row r="54" spans="4:19" x14ac:dyDescent="0.25">
      <c r="O54" s="30"/>
    </row>
    <row r="55" spans="4:19" x14ac:dyDescent="0.25">
      <c r="O55" s="30"/>
    </row>
    <row r="56" spans="4:19" x14ac:dyDescent="0.25">
      <c r="D56" s="39"/>
      <c r="O56" s="30"/>
    </row>
    <row r="57" spans="4:19" x14ac:dyDescent="0.25">
      <c r="D57" s="39"/>
      <c r="O57" s="30"/>
    </row>
    <row r="58" spans="4:19" x14ac:dyDescent="0.25">
      <c r="D58" s="39"/>
      <c r="O58" s="30"/>
    </row>
    <row r="59" spans="4:19" x14ac:dyDescent="0.25">
      <c r="D59" s="39"/>
      <c r="O59" s="30"/>
    </row>
    <row r="60" spans="4:19" x14ac:dyDescent="0.25">
      <c r="D60" s="39"/>
      <c r="O60" s="30"/>
    </row>
    <row r="61" spans="4:19" x14ac:dyDescent="0.25">
      <c r="D61" s="39"/>
      <c r="O61" s="30"/>
    </row>
    <row r="62" spans="4:19" x14ac:dyDescent="0.25">
      <c r="O62" s="1"/>
    </row>
    <row r="63" spans="4:19" x14ac:dyDescent="0.25">
      <c r="D63" s="3"/>
      <c r="O63" s="1"/>
    </row>
    <row r="64" spans="4:19" x14ac:dyDescent="0.25">
      <c r="O64" s="1"/>
    </row>
    <row r="65" spans="15:15" x14ac:dyDescent="0.25">
      <c r="O65" s="1"/>
    </row>
    <row r="66" spans="15:15" x14ac:dyDescent="0.25">
      <c r="O66" s="1"/>
    </row>
    <row r="67" spans="15:15" x14ac:dyDescent="0.25">
      <c r="O67" s="1"/>
    </row>
    <row r="68" spans="15:15" x14ac:dyDescent="0.25">
      <c r="O68" s="1"/>
    </row>
    <row r="69" spans="15:15" x14ac:dyDescent="0.25">
      <c r="O69" s="1"/>
    </row>
    <row r="70" spans="15:15" x14ac:dyDescent="0.25">
      <c r="O70" s="1"/>
    </row>
    <row r="71" spans="15:15" x14ac:dyDescent="0.25">
      <c r="O71" s="1"/>
    </row>
  </sheetData>
  <mergeCells count="7">
    <mergeCell ref="I50:J50"/>
    <mergeCell ref="O50:Q50"/>
    <mergeCell ref="C3:F3"/>
    <mergeCell ref="I3:J3"/>
    <mergeCell ref="N3:Q3"/>
    <mergeCell ref="B12:C12"/>
    <mergeCell ref="J11:J12"/>
  </mergeCells>
  <pageMargins left="0.7" right="0.7" top="0.75" bottom="0.75" header="0.3" footer="0.3"/>
  <pageSetup scale="5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Practice</vt:lpstr>
    </vt:vector>
  </TitlesOfParts>
  <Manager/>
  <Company>Westminster College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Anyone</dc:creator>
  <cp:keywords/>
  <dc:description/>
  <cp:lastModifiedBy>Richard Haskell</cp:lastModifiedBy>
  <cp:revision/>
  <dcterms:created xsi:type="dcterms:W3CDTF">2015-10-21T15:49:29Z</dcterms:created>
  <dcterms:modified xsi:type="dcterms:W3CDTF">2018-09-12T15:51:52Z</dcterms:modified>
  <cp:category/>
  <cp:contentStatus/>
</cp:coreProperties>
</file>